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Master Checklist" sheetId="2" r:id="rId2"/>
    <sheet name="Document Tracker" sheetId="3" r:id="rId3"/>
    <sheet name="Data Room Index" sheetId="4" r:id="rId4"/>
    <sheet name="Missing Items" sheetId="5" r:id="rId5"/>
    <sheet name="Lender Q&amp;A" sheetId="6" r:id="rId6"/>
    <sheet name="Submission Log" sheetId="7" r:id="rId7"/>
  </sheets>
  <definedNames>
    <definedName name="cfg_loanType">'Instructions'!$C$6</definedName>
  </definedNames>
  <calcPr calcId="124519" fullCalcOnLoad="1"/>
</workbook>
</file>

<file path=xl/sharedStrings.xml><?xml version="1.0" encoding="utf-8"?>
<sst xmlns="http://schemas.openxmlformats.org/spreadsheetml/2006/main" count="1328" uniqueCount="388">
  <si>
    <t>Lender Checklist · Instructions</t>
  </si>
  <si>
    <t>Version 1.0 · 2026-05-21</t>
  </si>
  <si>
    <t>DEAL CONFIGURATION</t>
  </si>
  <si>
    <t>Loan type</t>
  </si>
  <si>
    <t>Construction</t>
  </si>
  <si>
    <t>Property name</t>
  </si>
  <si>
    <t>Latham Mews</t>
  </si>
  <si>
    <t>Sponsor</t>
  </si>
  <si>
    <t>Latham Capital Partners</t>
  </si>
  <si>
    <t>Target close date</t>
  </si>
  <si>
    <t>2026-07-30</t>
  </si>
  <si>
    <t>STATUS LEGEND</t>
  </si>
  <si>
    <t>Needed</t>
  </si>
  <si>
    <t>Identified but not yet requested</t>
  </si>
  <si>
    <t>Requested</t>
  </si>
  <si>
    <t>Sent to owner; awaiting response</t>
  </si>
  <si>
    <t>Received</t>
  </si>
  <si>
    <t>Received but not yet reviewed</t>
  </si>
  <si>
    <t>Reviewed</t>
  </si>
  <si>
    <t>Reviewed by analyst / counsel</t>
  </si>
  <si>
    <t>Uploaded</t>
  </si>
  <si>
    <t>In data room; lender-accessible</t>
  </si>
  <si>
    <t>N/A</t>
  </si>
  <si>
    <t>Not applicable to this loan type</t>
  </si>
  <si>
    <t>REQUIRED-VS-OPTIONAL LEGEND</t>
  </si>
  <si>
    <t>R</t>
  </si>
  <si>
    <t>Required for this loan type</t>
  </si>
  <si>
    <t>O</t>
  </si>
  <si>
    <t>Optional / recommended</t>
  </si>
  <si>
    <t>-</t>
  </si>
  <si>
    <t>HOW TO USE</t>
  </si>
  <si>
    <t xml:space="preserve">  1. Set Loan type above — drives the R/O/- column on the Master Checklist.</t>
  </si>
  <si>
    <t xml:space="preserve">  2. Walk through the Master Checklist tab. Set status on each row.</t>
  </si>
  <si>
    <t xml:space="preserve">  3. The Document Tracker tab filters to non-N/A items, sorted by due date.</t>
  </si>
  <si>
    <t xml:space="preserve">  4. Drive the weekly status call from the Missing Items tab.</t>
  </si>
  <si>
    <t xml:space="preserve">  5. Log every lender question in the Lender Q&amp;A tab.</t>
  </si>
  <si>
    <t xml:space="preserve">  6. Every submission goes in the Submission Log.</t>
  </si>
  <si>
    <t>Master Checklist</t>
  </si>
  <si>
    <t>Every item, every loan type. R/O/- driven by the loan type set on Instructions.</t>
  </si>
  <si>
    <t>#</t>
  </si>
  <si>
    <t>Item</t>
  </si>
  <si>
    <t>Category</t>
  </si>
  <si>
    <t>Req?</t>
  </si>
  <si>
    <t>Status</t>
  </si>
  <si>
    <t>Owner</t>
  </si>
  <si>
    <t>Due</t>
  </si>
  <si>
    <t>Data room?</t>
  </si>
  <si>
    <t>Notes</t>
  </si>
  <si>
    <t>1</t>
  </si>
  <si>
    <t>Deal summary</t>
  </si>
  <si>
    <t>Executive</t>
  </si>
  <si>
    <t>2026-05-10</t>
  </si>
  <si>
    <t>2026-05-08</t>
  </si>
  <si>
    <t>Y</t>
  </si>
  <si>
    <t>2</t>
  </si>
  <si>
    <t>Property overview</t>
  </si>
  <si>
    <t>3</t>
  </si>
  <si>
    <t>Sources &amp; uses</t>
  </si>
  <si>
    <t>4</t>
  </si>
  <si>
    <t>Loan request</t>
  </si>
  <si>
    <t>Broker</t>
  </si>
  <si>
    <t>5</t>
  </si>
  <si>
    <t>Business plan summary</t>
  </si>
  <si>
    <t>2026-05-12</t>
  </si>
  <si>
    <t>6</t>
  </si>
  <si>
    <t>Capital stack</t>
  </si>
  <si>
    <t>7</t>
  </si>
  <si>
    <t>Timeline</t>
  </si>
  <si>
    <t>2026-05-14</t>
  </si>
  <si>
    <t>2026-05-13</t>
  </si>
  <si>
    <t>8</t>
  </si>
  <si>
    <t>Exit strategy</t>
  </si>
  <si>
    <t>2026-05-15</t>
  </si>
  <si>
    <t>Refinance via miniperm</t>
  </si>
  <si>
    <t>9</t>
  </si>
  <si>
    <t>Key risks and mitigants</t>
  </si>
  <si>
    <t>10</t>
  </si>
  <si>
    <t>Sponsor bio</t>
  </si>
  <si>
    <t>11</t>
  </si>
  <si>
    <t>Property address</t>
  </si>
  <si>
    <t>Property</t>
  </si>
  <si>
    <t>12</t>
  </si>
  <si>
    <t>Parcel IDs</t>
  </si>
  <si>
    <t>13</t>
  </si>
  <si>
    <t>Site plan</t>
  </si>
  <si>
    <t>14</t>
  </si>
  <si>
    <t>Survey</t>
  </si>
  <si>
    <t>Surveyor</t>
  </si>
  <si>
    <t>2026-06-15</t>
  </si>
  <si>
    <t>N</t>
  </si>
  <si>
    <t>ALTA survey ordered 2026-05-15</t>
  </si>
  <si>
    <t>15</t>
  </si>
  <si>
    <t>Zoning report</t>
  </si>
  <si>
    <t>2026-05-18</t>
  </si>
  <si>
    <t>MF-zoned, no variance needed</t>
  </si>
  <si>
    <t>16</t>
  </si>
  <si>
    <t>Floor plans</t>
  </si>
  <si>
    <t>Architect</t>
  </si>
  <si>
    <t>2026-05-17</t>
  </si>
  <si>
    <t>17</t>
  </si>
  <si>
    <t>Unit mix / rent roll</t>
  </si>
  <si>
    <t>Construction — no rent roll</t>
  </si>
  <si>
    <t>18</t>
  </si>
  <si>
    <t>Property photos</t>
  </si>
  <si>
    <t>19</t>
  </si>
  <si>
    <t>Property management information</t>
  </si>
  <si>
    <t>2026-06-01</t>
  </si>
  <si>
    <t>Property mgr selected; agreement TBD</t>
  </si>
  <si>
    <t>20</t>
  </si>
  <si>
    <t>Leasing status</t>
  </si>
  <si>
    <t>21</t>
  </si>
  <si>
    <t>Appraisal (existing)</t>
  </si>
  <si>
    <t>New construction</t>
  </si>
  <si>
    <t>22</t>
  </si>
  <si>
    <t>Environmental Phase I</t>
  </si>
  <si>
    <t>Phase I provider</t>
  </si>
  <si>
    <t>2026-06-10</t>
  </si>
  <si>
    <t>Phase I engaged 2026-05-14</t>
  </si>
  <si>
    <t>23</t>
  </si>
  <si>
    <t>Property condition report (PCA)</t>
  </si>
  <si>
    <t>24</t>
  </si>
  <si>
    <t>T-12 operating statement</t>
  </si>
  <si>
    <t>Financial</t>
  </si>
  <si>
    <t>25</t>
  </si>
  <si>
    <t>YTD operating statement</t>
  </si>
  <si>
    <t>26</t>
  </si>
  <si>
    <t>Historical operating statements (3yr)</t>
  </si>
  <si>
    <t>27</t>
  </si>
  <si>
    <t>Current rent roll</t>
  </si>
  <si>
    <t>28</t>
  </si>
  <si>
    <t>Stabilized pro forma</t>
  </si>
  <si>
    <t>Analyst</t>
  </si>
  <si>
    <t>From UW Workbook</t>
  </si>
  <si>
    <t>29</t>
  </si>
  <si>
    <t>Capex budget</t>
  </si>
  <si>
    <t>30</t>
  </si>
  <si>
    <t>Construction budget</t>
  </si>
  <si>
    <t>$60.1M TPC</t>
  </si>
  <si>
    <t>31</t>
  </si>
  <si>
    <t>Sources &amp; uses (detailed)</t>
  </si>
  <si>
    <t>32</t>
  </si>
  <si>
    <t>Tax bills (current)</t>
  </si>
  <si>
    <t>Tax assessor</t>
  </si>
  <si>
    <t>2026-05-20</t>
  </si>
  <si>
    <t>33</t>
  </si>
  <si>
    <t>Insurance quotes</t>
  </si>
  <si>
    <t>Insurance broker</t>
  </si>
  <si>
    <t>2026-06-05</t>
  </si>
  <si>
    <t>3 carriers solicited</t>
  </si>
  <si>
    <t>34</t>
  </si>
  <si>
    <t>Utility bills</t>
  </si>
  <si>
    <t>35</t>
  </si>
  <si>
    <t>Acquisition / refi / construction purpose</t>
  </si>
  <si>
    <t>Business plan</t>
  </si>
  <si>
    <t>36</t>
  </si>
  <si>
    <t>Renovation plan</t>
  </si>
  <si>
    <t>37</t>
  </si>
  <si>
    <t>Leasing plan</t>
  </si>
  <si>
    <t>38</t>
  </si>
  <si>
    <t>Stabilization timeline</t>
  </si>
  <si>
    <t>Year-3 stabilization</t>
  </si>
  <si>
    <t>39</t>
  </si>
  <si>
    <t>Permitting status</t>
  </si>
  <si>
    <t>All permits in hand</t>
  </si>
  <si>
    <t>40</t>
  </si>
  <si>
    <t>Construction timeline</t>
  </si>
  <si>
    <t>GC</t>
  </si>
  <si>
    <t>2026-05-22</t>
  </si>
  <si>
    <t>36-month schedule</t>
  </si>
  <si>
    <t>41</t>
  </si>
  <si>
    <t>Draw schedule</t>
  </si>
  <si>
    <t>42</t>
  </si>
  <si>
    <t>Sensitivity analysis</t>
  </si>
  <si>
    <t>43</t>
  </si>
  <si>
    <t>Sponsor bio (detailed)</t>
  </si>
  <si>
    <t>Sponsorship</t>
  </si>
  <si>
    <t>44</t>
  </si>
  <si>
    <t>Track record</t>
  </si>
  <si>
    <t>14 deals</t>
  </si>
  <si>
    <t>45</t>
  </si>
  <si>
    <t>Personal Financial Statement (PFS)</t>
  </si>
  <si>
    <t>PFS as of 2026-04-30</t>
  </si>
  <si>
    <t>46</t>
  </si>
  <si>
    <t>REO schedule</t>
  </si>
  <si>
    <t>8 properties</t>
  </si>
  <si>
    <t>47</t>
  </si>
  <si>
    <t>Organizational chart</t>
  </si>
  <si>
    <t>Counsel</t>
  </si>
  <si>
    <t>48</t>
  </si>
  <si>
    <t>Entity documents</t>
  </si>
  <si>
    <t>49</t>
  </si>
  <si>
    <t>Guarantor financials</t>
  </si>
  <si>
    <t>50</t>
  </si>
  <si>
    <t>Resume / project experience</t>
  </si>
  <si>
    <t>51</t>
  </si>
  <si>
    <t>References</t>
  </si>
  <si>
    <t>References list pending</t>
  </si>
  <si>
    <t>52</t>
  </si>
  <si>
    <t>Appraisal (lender-ordered)</t>
  </si>
  <si>
    <t>Third-party</t>
  </si>
  <si>
    <t>Appraiser</t>
  </si>
  <si>
    <t>Lender ordered 2026-05-18</t>
  </si>
  <si>
    <t>53</t>
  </si>
  <si>
    <t>Environmental Phase I (lender-reviewed)</t>
  </si>
  <si>
    <t>54</t>
  </si>
  <si>
    <t>PCA (lender-ordered)</t>
  </si>
  <si>
    <t>55</t>
  </si>
  <si>
    <t>Zoning report (lender-ordered)</t>
  </si>
  <si>
    <t>Zoning consultant</t>
  </si>
  <si>
    <t>2026-06-08</t>
  </si>
  <si>
    <t>56</t>
  </si>
  <si>
    <t>Survey (final certified)</t>
  </si>
  <si>
    <t>57</t>
  </si>
  <si>
    <t>Title commitment</t>
  </si>
  <si>
    <t>Title co</t>
  </si>
  <si>
    <t>2026-05-25</t>
  </si>
  <si>
    <t>58</t>
  </si>
  <si>
    <t>Insurance consultant review</t>
  </si>
  <si>
    <t>Insurance consultant</t>
  </si>
  <si>
    <t>2026-06-12</t>
  </si>
  <si>
    <t>Lender-required</t>
  </si>
  <si>
    <t>59</t>
  </si>
  <si>
    <t>Seismic report</t>
  </si>
  <si>
    <t>60</t>
  </si>
  <si>
    <t>Market study</t>
  </si>
  <si>
    <t>Market study consultant</t>
  </si>
  <si>
    <t>61</t>
  </si>
  <si>
    <t>Cost review (construction)</t>
  </si>
  <si>
    <t>Cost reviewer</t>
  </si>
  <si>
    <t>Lender-required for construction</t>
  </si>
  <si>
    <t>62</t>
  </si>
  <si>
    <t>Borrower entity docs</t>
  </si>
  <si>
    <t>Legal</t>
  </si>
  <si>
    <t>63</t>
  </si>
  <si>
    <t>Operating agreement</t>
  </si>
  <si>
    <t>64</t>
  </si>
  <si>
    <t>Certificate of good standing</t>
  </si>
  <si>
    <t>65</t>
  </si>
  <si>
    <t>EIN confirmation</t>
  </si>
  <si>
    <t>66</t>
  </si>
  <si>
    <t>Ownership chart</t>
  </si>
  <si>
    <t>67</t>
  </si>
  <si>
    <t>KYC information</t>
  </si>
  <si>
    <t>68</t>
  </si>
  <si>
    <t>Litigation disclosure</t>
  </si>
  <si>
    <t>No material litigation</t>
  </si>
  <si>
    <t>69</t>
  </si>
  <si>
    <t>Existing loan documents</t>
  </si>
  <si>
    <t>70</t>
  </si>
  <si>
    <t>Purchase agreement</t>
  </si>
  <si>
    <t>Construction, not acquisition</t>
  </si>
  <si>
    <t>71</t>
  </si>
  <si>
    <t>GMP contract</t>
  </si>
  <si>
    <t>GMP $42M</t>
  </si>
  <si>
    <t>72</t>
  </si>
  <si>
    <t>Construction contract</t>
  </si>
  <si>
    <t>73</t>
  </si>
  <si>
    <t>GC resume</t>
  </si>
  <si>
    <t>74</t>
  </si>
  <si>
    <t>Architect agreement</t>
  </si>
  <si>
    <t>75</t>
  </si>
  <si>
    <t>Plans and specs</t>
  </si>
  <si>
    <t>100% CD set</t>
  </si>
  <si>
    <t>76</t>
  </si>
  <si>
    <t>Permit status</t>
  </si>
  <si>
    <t>77</t>
  </si>
  <si>
    <t>Construction budget (detailed)</t>
  </si>
  <si>
    <t>78</t>
  </si>
  <si>
    <t>Draw schedule (monthly)</t>
  </si>
  <si>
    <t>79</t>
  </si>
  <si>
    <t>Completion timeline</t>
  </si>
  <si>
    <t>36-month</t>
  </si>
  <si>
    <t>80</t>
  </si>
  <si>
    <t>Contingency budget</t>
  </si>
  <si>
    <t>5% hard cost contingency</t>
  </si>
  <si>
    <t>81</t>
  </si>
  <si>
    <t>Builders risk insurance</t>
  </si>
  <si>
    <t>Lender form on order</t>
  </si>
  <si>
    <t>82</t>
  </si>
  <si>
    <t>Bonding info</t>
  </si>
  <si>
    <t>Not required by lender</t>
  </si>
  <si>
    <t>83</t>
  </si>
  <si>
    <t>Current insurance policy</t>
  </si>
  <si>
    <t>Insurance/Tax</t>
  </si>
  <si>
    <t>84</t>
  </si>
  <si>
    <t>Insurance quote (proposed)</t>
  </si>
  <si>
    <t>85</t>
  </si>
  <si>
    <t>Tax bills (3yr history)</t>
  </si>
  <si>
    <t>86</t>
  </si>
  <si>
    <t>Tax assessment</t>
  </si>
  <si>
    <t>Improvements assessment pending</t>
  </si>
  <si>
    <t>87</t>
  </si>
  <si>
    <t>Abatement / PILOT documents</t>
  </si>
  <si>
    <t>No abatement</t>
  </si>
  <si>
    <t>88</t>
  </si>
  <si>
    <t>Escrow requirements</t>
  </si>
  <si>
    <t>Lender</t>
  </si>
  <si>
    <t>Lender escrow form pending</t>
  </si>
  <si>
    <t>89</t>
  </si>
  <si>
    <t>Flood zone determination</t>
  </si>
  <si>
    <t>Not in flood zone</t>
  </si>
  <si>
    <t>90</t>
  </si>
  <si>
    <t>Funds flow</t>
  </si>
  <si>
    <t>Closing</t>
  </si>
  <si>
    <t>2026-07-15</t>
  </si>
  <si>
    <t>Pre-closing</t>
  </si>
  <si>
    <t>91</t>
  </si>
  <si>
    <t>Wire instructions</t>
  </si>
  <si>
    <t>92</t>
  </si>
  <si>
    <t>Settlement statement</t>
  </si>
  <si>
    <t>2026-07-25</t>
  </si>
  <si>
    <t>93</t>
  </si>
  <si>
    <t>Legal opinions</t>
  </si>
  <si>
    <t>94</t>
  </si>
  <si>
    <t>Resolutions</t>
  </si>
  <si>
    <t>2026-07-20</t>
  </si>
  <si>
    <t>95</t>
  </si>
  <si>
    <t>Closing conditions checklist</t>
  </si>
  <si>
    <t>Document Tracker</t>
  </si>
  <si>
    <t>Filtered view of items that are NOT N/A. Use this for the weekly status call.</t>
  </si>
  <si>
    <t>Count</t>
  </si>
  <si>
    <t>Not yet reviewed</t>
  </si>
  <si>
    <t>Data Room Index</t>
  </si>
  <si>
    <t>Maps to the actual folder structure being uploaded. File-naming convention: [Property]_[Doc Type]_[YYYY-MM-DD].pdf</t>
  </si>
  <si>
    <t>Folder</t>
  </si>
  <si>
    <t>Subfolder</t>
  </si>
  <si>
    <t>File name</t>
  </si>
  <si>
    <t>Date uploaded</t>
  </si>
  <si>
    <t>Version</t>
  </si>
  <si>
    <t>Access</t>
  </si>
  <si>
    <t>1_Executive</t>
  </si>
  <si>
    <t>Cover memo + exec summary</t>
  </si>
  <si>
    <t>2_Property</t>
  </si>
  <si>
    <t>Address, photos, plans, surveys, zoning</t>
  </si>
  <si>
    <t>3_Financial</t>
  </si>
  <si>
    <t>T-12, pro forma, rent roll, S&amp;U, tax bills</t>
  </si>
  <si>
    <t>4_Business_Plan</t>
  </si>
  <si>
    <t>Renovation, leasing, stabilization, sensitivity</t>
  </si>
  <si>
    <t>5_Sponsorship</t>
  </si>
  <si>
    <t>Sponsor bio, track record, PFS, REO, org chart, KYC</t>
  </si>
  <si>
    <t>6_Third_Party</t>
  </si>
  <si>
    <t>Appraisal, environmental, PCA, market study, cost review</t>
  </si>
  <si>
    <t>7_Legal</t>
  </si>
  <si>
    <t>Entity docs, operating agreement, COGS, EIN, KYC</t>
  </si>
  <si>
    <t>8_Construction</t>
  </si>
  <si>
    <t>GMP, plans, permits, draw schedule, contingency</t>
  </si>
  <si>
    <t>9_Insurance_Tax</t>
  </si>
  <si>
    <t>Insurance quote, tax bills, abatement docs, flood det</t>
  </si>
  <si>
    <t>10_Closing</t>
  </si>
  <si>
    <t>Funds flow, wire, settlement, legal opinions</t>
  </si>
  <si>
    <t>Missing Items</t>
  </si>
  <si>
    <t>Items with status = Needed and required for the active loan type. Drives the next-action list.</t>
  </si>
  <si>
    <t>Lender Q&amp;A</t>
  </si>
  <si>
    <t>Every lender question, logged. The diligence audit trail.</t>
  </si>
  <si>
    <t>Question</t>
  </si>
  <si>
    <t>Lender contact</t>
  </si>
  <si>
    <t>Asked</t>
  </si>
  <si>
    <t>Answer</t>
  </si>
  <si>
    <t>Answered</t>
  </si>
  <si>
    <t>File?</t>
  </si>
  <si>
    <t>Confirm sponsor's other active projects + capacity</t>
  </si>
  <si>
    <t>Bank A</t>
  </si>
  <si>
    <t>Latham Capital has 6 active projects, all on schedule. Sponsor capacity confirmed via PFS.</t>
  </si>
  <si>
    <t>Provide updated unit mix and projected rents</t>
  </si>
  <si>
    <t>Updated rent assumptions included in pro forma; market study supports.</t>
  </si>
  <si>
    <t>2026-05-21</t>
  </si>
  <si>
    <t>Insurance cost detail and lender form compliance</t>
  </si>
  <si>
    <t>Open</t>
  </si>
  <si>
    <t>Awaiting carrier quotes + lender form review by consultant.</t>
  </si>
  <si>
    <t>Updated stabilized real estate tax estimate</t>
  </si>
  <si>
    <t>Improvements assessment pending; expected within 30 days.</t>
  </si>
  <si>
    <t>GC bonding capacity confirmation</t>
  </si>
  <si>
    <t>2026-05-23</t>
  </si>
  <si>
    <t>GC carrying $80M aggregate bonding; this project at $42M. Surety letter provided.</t>
  </si>
  <si>
    <t>2026-05-24</t>
  </si>
  <si>
    <t>Submission Log</t>
  </si>
  <si>
    <t>Every submission to the lender, timestamped. Audit-trail discipline.</t>
  </si>
  <si>
    <t>Date</t>
  </si>
  <si>
    <t>Items submitted</t>
  </si>
  <si>
    <t>Submitted by</t>
  </si>
  <si>
    <t>Receipt confirmed?</t>
  </si>
  <si>
    <t>Lender follow-up</t>
  </si>
  <si>
    <t>Executive package + sponsor bio + PFS/REO</t>
  </si>
  <si>
    <t>Latham Capital</t>
  </si>
  <si>
    <t>5 follow-up Qs (see Q&amp;A tab)</t>
  </si>
  <si>
    <t>Construction docs + GMP + plans + budget</t>
  </si>
  <si>
    <t>GC + Sponsor</t>
  </si>
  <si>
    <t>1 follow-up on bonding (resolved)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</si>
</sst>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b/>
      <sz val="11"/>
      <color rgb="FFFAF6EE"/>
      <name val="Calibri"/>
      <family val="2"/>
      <scheme val="minor"/>
    </font>
    <font>
      <b/>
      <sz val="9"/>
      <color rgb="FF0B1A33"/>
      <name val="Calibri"/>
      <family val="2"/>
      <scheme val="minor"/>
    </font>
    <font>
      <sz val="9"/>
      <color rgb="FF1F4E79"/>
      <name val="Calibri"/>
      <family val="2"/>
      <scheme val="minor"/>
    </font>
    <font>
      <b/>
      <sz val="9"/>
      <color rgb="FF9C5700"/>
      <name val="Calibri"/>
      <family val="2"/>
      <scheme val="minor"/>
    </font>
    <font>
      <sz val="9"/>
      <color rgb="FF16192A"/>
      <name val="Calibri"/>
      <family val="2"/>
      <scheme val="minor"/>
    </font>
    <font>
      <b/>
      <sz val="9"/>
      <color rgb="FF3D4757"/>
      <name val="Calibri"/>
      <family val="2"/>
      <scheme val="minor"/>
    </font>
    <font>
      <b/>
      <sz val="9"/>
      <color rgb="FF1F4E79"/>
      <name val="Calibri"/>
      <family val="2"/>
      <scheme val="minor"/>
    </font>
    <font>
      <b/>
      <sz val="9"/>
      <color rgb="FFB89A5B"/>
      <name val="Calibri"/>
      <family val="2"/>
      <scheme val="minor"/>
    </font>
    <font>
      <b/>
      <sz val="9"/>
      <color rgb="FFFAF6EE"/>
      <name val="Calibri"/>
      <family val="2"/>
      <scheme val="minor"/>
    </font>
    <font>
      <i/>
      <sz val="9"/>
      <color rgb="FF6B7280"/>
      <name val="Calibri"/>
      <family val="2"/>
      <scheme val="minor"/>
    </font>
    <font>
      <b/>
      <sz val="9"/>
      <color rgb="FF6E1E2F"/>
      <name val="Calibri"/>
      <family val="2"/>
      <scheme val="minor"/>
    </font>
    <font>
      <sz val="9"/>
      <color rgb="FF3D4757"/>
      <name val="Calibri"/>
      <family val="2"/>
      <scheme val="minor"/>
    </font>
    <font>
      <sz val="9"/>
      <color rgb="FFD8D2C4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5EFE0"/>
        <bgColor indexed="64"/>
      </patternFill>
    </fill>
    <fill>
      <patternFill patternType="solid">
        <fgColor rgb="FFB89A5B"/>
        <bgColor indexed="64"/>
      </patternFill>
    </fill>
  </fills>
  <borders count="3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  <border>
      <left style="thin">
        <color rgb="FFB89A5B"/>
      </left>
      <right style="thin">
        <color rgb="FFB89A5B"/>
      </right>
      <top style="thin">
        <color rgb="FFB89A5B"/>
      </top>
      <bottom style="thin">
        <color rgb="FFB89A5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Items Reviewed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Items Reviewed</c:v>
          </c:tx>
          <c:dPt>
            <c:idx val="0"/>
            <c:spPr>
              <a:solidFill>
                <a:srgbClr val="B89A5B"/>
              </a:solidFill>
            </c:spPr>
          </c:dPt>
          <c:dPt>
            <c:idx val="1"/>
            <c:spPr>
              <a:solidFill>
                <a:srgbClr val="D8D2C4"/>
              </a:solidFill>
            </c:spPr>
          </c:dPt>
          <c:cat>
            <c:strRef>
              <c:f>'Document Tracker'!$I$5:$I$6</c:f>
              <c:strCache>
                <c:ptCount val="2"/>
                <c:pt idx="0">
                  <c:v>Reviewed</c:v>
                </c:pt>
                <c:pt idx="1">
                  <c:v>Not yet reviewed</c:v>
                </c:pt>
              </c:strCache>
            </c:strRef>
          </c:cat>
          <c:val>
            <c:numRef>
              <c:f>'Document Tracker'!$J$5:$J$6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10</xdr:col>
      <xdr:colOff>438150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C31"/>
  <sheetViews>
    <sheetView showGridLines="0" tabSelected="1" workbookViewId="0"/>
  </sheetViews>
  <sheetFormatPr defaultRowHeight="15"/>
  <cols>
    <col min="1" max="1" width="2.7109375" customWidth="1"/>
    <col min="2" max="2" width="28.7109375" customWidth="1"/>
    <col min="3" max="3" width="80.7109375" customWidth="1"/>
  </cols>
  <sheetData>
    <row r="2" spans="2:3">
      <c r="B2" s="1" t="s">
        <v>0</v>
      </c>
    </row>
    <row r="3" spans="2:3">
      <c r="B3" s="2" t="s">
        <v>1</v>
      </c>
    </row>
    <row r="5" spans="2:3">
      <c r="B5" s="3" t="s">
        <v>2</v>
      </c>
      <c r="C5" s="3"/>
    </row>
    <row r="6" spans="2:3">
      <c r="B6" s="4" t="s">
        <v>3</v>
      </c>
      <c r="C6" s="5" t="s">
        <v>4</v>
      </c>
    </row>
    <row r="7" spans="2:3">
      <c r="B7" s="4" t="s">
        <v>5</v>
      </c>
      <c r="C7" s="5" t="s">
        <v>6</v>
      </c>
    </row>
    <row r="8" spans="2:3">
      <c r="B8" s="4" t="s">
        <v>7</v>
      </c>
      <c r="C8" s="5" t="s">
        <v>8</v>
      </c>
    </row>
    <row r="9" spans="2:3">
      <c r="B9" s="4" t="s">
        <v>9</v>
      </c>
      <c r="C9" s="5" t="s">
        <v>10</v>
      </c>
    </row>
    <row r="11" spans="2:3">
      <c r="B11" s="3" t="s">
        <v>11</v>
      </c>
      <c r="C11" s="3"/>
    </row>
    <row r="13" spans="2:3">
      <c r="B13" s="6" t="s">
        <v>12</v>
      </c>
      <c r="C13" s="7" t="s">
        <v>13</v>
      </c>
    </row>
    <row r="14" spans="2:3">
      <c r="B14" s="8" t="s">
        <v>14</v>
      </c>
      <c r="C14" s="7" t="s">
        <v>15</v>
      </c>
    </row>
    <row r="15" spans="2:3">
      <c r="B15" s="9" t="s">
        <v>16</v>
      </c>
      <c r="C15" s="7" t="s">
        <v>17</v>
      </c>
    </row>
    <row r="16" spans="2:3">
      <c r="B16" s="10" t="s">
        <v>18</v>
      </c>
      <c r="C16" s="7" t="s">
        <v>19</v>
      </c>
    </row>
    <row r="17" spans="2:3">
      <c r="B17" s="11" t="s">
        <v>20</v>
      </c>
      <c r="C17" s="7" t="s">
        <v>21</v>
      </c>
    </row>
    <row r="18" spans="2:3">
      <c r="B18" s="12" t="s">
        <v>22</v>
      </c>
      <c r="C18" s="7" t="s">
        <v>23</v>
      </c>
    </row>
    <row r="19" spans="2:3">
      <c r="B19" s="3" t="s">
        <v>24</v>
      </c>
      <c r="C19" s="3"/>
    </row>
    <row r="21" spans="2:3">
      <c r="B21" s="13" t="s">
        <v>25</v>
      </c>
      <c r="C21" s="7" t="s">
        <v>26</v>
      </c>
    </row>
    <row r="22" spans="2:3">
      <c r="B22" s="14" t="s">
        <v>27</v>
      </c>
      <c r="C22" s="7" t="s">
        <v>28</v>
      </c>
    </row>
    <row r="23" spans="2:3">
      <c r="B23" s="15" t="s">
        <v>29</v>
      </c>
      <c r="C23" s="7" t="s">
        <v>23</v>
      </c>
    </row>
    <row r="24" spans="2:3">
      <c r="B24" s="3" t="s">
        <v>30</v>
      </c>
      <c r="C24" s="3"/>
    </row>
    <row r="26" spans="2:3">
      <c r="B26" s="16" t="s">
        <v>31</v>
      </c>
      <c r="C26" s="16"/>
    </row>
    <row r="27" spans="2:3">
      <c r="B27" s="16" t="s">
        <v>32</v>
      </c>
      <c r="C27" s="16"/>
    </row>
    <row r="28" spans="2:3">
      <c r="B28" s="16" t="s">
        <v>33</v>
      </c>
      <c r="C28" s="16"/>
    </row>
    <row r="29" spans="2:3">
      <c r="B29" s="16" t="s">
        <v>34</v>
      </c>
      <c r="C29" s="16"/>
    </row>
    <row r="30" spans="2:3">
      <c r="B30" s="16" t="s">
        <v>35</v>
      </c>
      <c r="C30" s="16"/>
    </row>
    <row r="31" spans="2:3">
      <c r="B31" s="16" t="s">
        <v>36</v>
      </c>
      <c r="C31" s="16"/>
    </row>
  </sheetData>
  <mergeCells count="10">
    <mergeCell ref="B5:C5"/>
    <mergeCell ref="B11:C11"/>
    <mergeCell ref="B19:C19"/>
    <mergeCell ref="B24:C24"/>
    <mergeCell ref="B26:C26"/>
    <mergeCell ref="B27:C27"/>
    <mergeCell ref="B28:C28"/>
    <mergeCell ref="B29:C29"/>
    <mergeCell ref="B30:C30"/>
    <mergeCell ref="B31:C31"/>
  </mergeCells>
  <dataValidations count="1">
    <dataValidation type="list" allowBlank="1" showInputMessage="1" showErrorMessage="1" sqref="C6">
      <formula1>"Acquisition,Refinance,Construction,Bridge,Permanent,Value-add"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K100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2.7109375" customWidth="1"/>
    <col min="2" max="2" width="6.7109375" customWidth="1"/>
    <col min="3" max="3" width="38.7109375" customWidth="1"/>
    <col min="4" max="4" width="14.7109375" customWidth="1"/>
    <col min="5" max="5" width="8.7109375" customWidth="1"/>
    <col min="6" max="6" width="12.7109375" customWidth="1"/>
    <col min="7" max="7" width="14.7109375" customWidth="1"/>
    <col min="8" max="9" width="12.7109375" customWidth="1"/>
    <col min="10" max="10" width="6.7109375" customWidth="1"/>
    <col min="11" max="11" width="30.7109375" customWidth="1"/>
  </cols>
  <sheetData>
    <row r="2" spans="2:11">
      <c r="B2" s="1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2:11">
      <c r="B3" s="2" t="s">
        <v>38</v>
      </c>
      <c r="C3" s="2"/>
      <c r="D3" s="2"/>
      <c r="E3" s="2"/>
      <c r="F3" s="2"/>
      <c r="G3" s="2"/>
      <c r="H3" s="2"/>
      <c r="I3" s="2"/>
      <c r="J3" s="2"/>
      <c r="K3" s="2"/>
    </row>
    <row r="5" spans="2:11">
      <c r="B5" s="17" t="s">
        <v>39</v>
      </c>
      <c r="C5" s="17" t="s">
        <v>40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45</v>
      </c>
      <c r="I5" s="17" t="s">
        <v>16</v>
      </c>
      <c r="J5" s="17" t="s">
        <v>46</v>
      </c>
      <c r="K5" s="17" t="s">
        <v>47</v>
      </c>
    </row>
    <row r="6" spans="2:11" ht="20" customHeight="1">
      <c r="B6" s="7" t="s">
        <v>48</v>
      </c>
      <c r="C6" s="4" t="s">
        <v>49</v>
      </c>
      <c r="D6" s="7" t="s">
        <v>50</v>
      </c>
      <c r="E6" s="13" t="str">
        <f>IF(cfg_loanType="Acquisition","R",IF(cfg_loanType="Refinance","R",IF(cfg_loanType="Construction","R",IF(cfg_loanType="Bridge","R",IF(cfg_loanType="Permanent","R",IF(cfg_loanType="Value-add","R","R"))))))</f>
        <v>R</v>
      </c>
      <c r="F6" s="10" t="s">
        <v>18</v>
      </c>
      <c r="G6" s="5" t="s">
        <v>7</v>
      </c>
      <c r="H6" s="5" t="s">
        <v>51</v>
      </c>
      <c r="I6" s="5" t="s">
        <v>52</v>
      </c>
      <c r="J6" s="5" t="s">
        <v>53</v>
      </c>
      <c r="K6" s="5"/>
    </row>
    <row r="7" spans="2:11" ht="20" customHeight="1">
      <c r="B7" s="7" t="s">
        <v>54</v>
      </c>
      <c r="C7" s="4" t="s">
        <v>55</v>
      </c>
      <c r="D7" s="7" t="s">
        <v>50</v>
      </c>
      <c r="E7" s="13" t="str">
        <f>IF(cfg_loanType="Acquisition","R",IF(cfg_loanType="Refinance","R",IF(cfg_loanType="Construction","R",IF(cfg_loanType="Bridge","R",IF(cfg_loanType="Permanent","R",IF(cfg_loanType="Value-add","R","R"))))))</f>
        <v>R</v>
      </c>
      <c r="F7" s="10" t="s">
        <v>18</v>
      </c>
      <c r="G7" s="5" t="s">
        <v>7</v>
      </c>
      <c r="H7" s="5" t="s">
        <v>51</v>
      </c>
      <c r="I7" s="5" t="s">
        <v>52</v>
      </c>
      <c r="J7" s="5" t="s">
        <v>53</v>
      </c>
      <c r="K7" s="5"/>
    </row>
    <row r="8" spans="2:11" ht="20" customHeight="1">
      <c r="B8" s="7" t="s">
        <v>56</v>
      </c>
      <c r="C8" s="4" t="s">
        <v>57</v>
      </c>
      <c r="D8" s="7" t="s">
        <v>50</v>
      </c>
      <c r="E8" s="13" t="str">
        <f>IF(cfg_loanType="Acquisition","R",IF(cfg_loanType="Refinance","R",IF(cfg_loanType="Construction","R",IF(cfg_loanType="Bridge","R",IF(cfg_loanType="Permanent","R",IF(cfg_loanType="Value-add","R","R"))))))</f>
        <v>R</v>
      </c>
      <c r="F8" s="10" t="s">
        <v>18</v>
      </c>
      <c r="G8" s="5" t="s">
        <v>7</v>
      </c>
      <c r="H8" s="5" t="s">
        <v>51</v>
      </c>
      <c r="I8" s="5" t="s">
        <v>52</v>
      </c>
      <c r="J8" s="5" t="s">
        <v>53</v>
      </c>
      <c r="K8" s="5"/>
    </row>
    <row r="9" spans="2:11" ht="20" customHeight="1">
      <c r="B9" s="7" t="s">
        <v>58</v>
      </c>
      <c r="C9" s="4" t="s">
        <v>59</v>
      </c>
      <c r="D9" s="7" t="s">
        <v>50</v>
      </c>
      <c r="E9" s="13" t="str">
        <f>IF(cfg_loanType="Acquisition","R",IF(cfg_loanType="Refinance","R",IF(cfg_loanType="Construction","R",IF(cfg_loanType="Bridge","R",IF(cfg_loanType="Permanent","R",IF(cfg_loanType="Value-add","R","R"))))))</f>
        <v>R</v>
      </c>
      <c r="F9" s="10" t="s">
        <v>18</v>
      </c>
      <c r="G9" s="5" t="s">
        <v>60</v>
      </c>
      <c r="H9" s="5" t="s">
        <v>51</v>
      </c>
      <c r="I9" s="5" t="s">
        <v>52</v>
      </c>
      <c r="J9" s="5" t="s">
        <v>53</v>
      </c>
      <c r="K9" s="5"/>
    </row>
    <row r="10" spans="2:11" ht="20" customHeight="1">
      <c r="B10" s="7" t="s">
        <v>61</v>
      </c>
      <c r="C10" s="4" t="s">
        <v>62</v>
      </c>
      <c r="D10" s="7" t="s">
        <v>50</v>
      </c>
      <c r="E10" s="13" t="str">
        <f>IF(cfg_loanType="Acquisition","R",IF(cfg_loanType="Refinance","R",IF(cfg_loanType="Construction","R",IF(cfg_loanType="Bridge","R",IF(cfg_loanType="Permanent","R",IF(cfg_loanType="Value-add","R","R"))))))</f>
        <v>R</v>
      </c>
      <c r="F10" s="10" t="s">
        <v>18</v>
      </c>
      <c r="G10" s="5" t="s">
        <v>7</v>
      </c>
      <c r="H10" s="5" t="s">
        <v>63</v>
      </c>
      <c r="I10" s="5" t="s">
        <v>51</v>
      </c>
      <c r="J10" s="5" t="s">
        <v>53</v>
      </c>
      <c r="K10" s="5"/>
    </row>
    <row r="11" spans="2:11" ht="20" customHeight="1">
      <c r="B11" s="7" t="s">
        <v>64</v>
      </c>
      <c r="C11" s="4" t="s">
        <v>65</v>
      </c>
      <c r="D11" s="7" t="s">
        <v>50</v>
      </c>
      <c r="E11" s="13" t="str">
        <f>IF(cfg_loanType="Acquisition","R",IF(cfg_loanType="Refinance","R",IF(cfg_loanType="Construction","R",IF(cfg_loanType="Bridge","R",IF(cfg_loanType="Permanent","R",IF(cfg_loanType="Value-add","R","R"))))))</f>
        <v>R</v>
      </c>
      <c r="F11" s="10" t="s">
        <v>18</v>
      </c>
      <c r="G11" s="5" t="s">
        <v>7</v>
      </c>
      <c r="H11" s="5" t="s">
        <v>63</v>
      </c>
      <c r="I11" s="5" t="s">
        <v>51</v>
      </c>
      <c r="J11" s="5" t="s">
        <v>53</v>
      </c>
      <c r="K11" s="5"/>
    </row>
    <row r="12" spans="2:11" ht="20" customHeight="1">
      <c r="B12" s="7" t="s">
        <v>66</v>
      </c>
      <c r="C12" s="4" t="s">
        <v>67</v>
      </c>
      <c r="D12" s="7" t="s">
        <v>50</v>
      </c>
      <c r="E12" s="13" t="str">
        <f>IF(cfg_loanType="Acquisition","R",IF(cfg_loanType="Refinance","R",IF(cfg_loanType="Construction","R",IF(cfg_loanType="Bridge","R",IF(cfg_loanType="Permanent","R",IF(cfg_loanType="Value-add","R","R"))))))</f>
        <v>R</v>
      </c>
      <c r="F12" s="10" t="s">
        <v>18</v>
      </c>
      <c r="G12" s="5" t="s">
        <v>60</v>
      </c>
      <c r="H12" s="5" t="s">
        <v>68</v>
      </c>
      <c r="I12" s="5" t="s">
        <v>69</v>
      </c>
      <c r="J12" s="5" t="s">
        <v>53</v>
      </c>
      <c r="K12" s="5"/>
    </row>
    <row r="13" spans="2:11" ht="20" customHeight="1">
      <c r="B13" s="7" t="s">
        <v>70</v>
      </c>
      <c r="C13" s="4" t="s">
        <v>71</v>
      </c>
      <c r="D13" s="7" t="s">
        <v>50</v>
      </c>
      <c r="E13" s="13" t="str">
        <f>IF(cfg_loanType="Acquisition","R",IF(cfg_loanType="Refinance","R",IF(cfg_loanType="Construction","R",IF(cfg_loanType="Bridge","R",IF(cfg_loanType="Permanent","R",IF(cfg_loanType="Value-add","R","R"))))))</f>
        <v>R</v>
      </c>
      <c r="F13" s="9" t="s">
        <v>16</v>
      </c>
      <c r="G13" s="5" t="s">
        <v>7</v>
      </c>
      <c r="H13" s="5" t="s">
        <v>72</v>
      </c>
      <c r="I13" s="5" t="s">
        <v>68</v>
      </c>
      <c r="J13" s="5" t="s">
        <v>53</v>
      </c>
      <c r="K13" s="5" t="s">
        <v>73</v>
      </c>
    </row>
    <row r="14" spans="2:11" ht="20" customHeight="1">
      <c r="B14" s="7" t="s">
        <v>74</v>
      </c>
      <c r="C14" s="4" t="s">
        <v>75</v>
      </c>
      <c r="D14" s="7" t="s">
        <v>50</v>
      </c>
      <c r="E14" s="13" t="str">
        <f>IF(cfg_loanType="Acquisition","R",IF(cfg_loanType="Refinance","R",IF(cfg_loanType="Construction","R",IF(cfg_loanType="Bridge","R",IF(cfg_loanType="Permanent","R",IF(cfg_loanType="Value-add","R","R"))))))</f>
        <v>R</v>
      </c>
      <c r="F14" s="9" t="s">
        <v>16</v>
      </c>
      <c r="G14" s="5" t="s">
        <v>7</v>
      </c>
      <c r="H14" s="5" t="s">
        <v>72</v>
      </c>
      <c r="I14" s="5" t="s">
        <v>68</v>
      </c>
      <c r="J14" s="5" t="s">
        <v>53</v>
      </c>
      <c r="K14" s="5"/>
    </row>
    <row r="15" spans="2:11" ht="20" customHeight="1">
      <c r="B15" s="7" t="s">
        <v>76</v>
      </c>
      <c r="C15" s="4" t="s">
        <v>77</v>
      </c>
      <c r="D15" s="7" t="s">
        <v>50</v>
      </c>
      <c r="E15" s="13" t="str">
        <f>IF(cfg_loanType="Acquisition","R",IF(cfg_loanType="Refinance","R",IF(cfg_loanType="Construction","R",IF(cfg_loanType="Bridge","R",IF(cfg_loanType="Permanent","R",IF(cfg_loanType="Value-add","R","R"))))))</f>
        <v>R</v>
      </c>
      <c r="F15" s="9" t="s">
        <v>16</v>
      </c>
      <c r="G15" s="5" t="s">
        <v>7</v>
      </c>
      <c r="H15" s="5" t="s">
        <v>63</v>
      </c>
      <c r="I15" s="5" t="s">
        <v>51</v>
      </c>
      <c r="J15" s="5" t="s">
        <v>53</v>
      </c>
      <c r="K15" s="5"/>
    </row>
    <row r="16" spans="2:11" ht="20" customHeight="1">
      <c r="B16" s="7" t="s">
        <v>78</v>
      </c>
      <c r="C16" s="4" t="s">
        <v>79</v>
      </c>
      <c r="D16" s="7" t="s">
        <v>80</v>
      </c>
      <c r="E16" s="13" t="str">
        <f>IF(cfg_loanType="Acquisition","R",IF(cfg_loanType="Refinance","R",IF(cfg_loanType="Construction","R",IF(cfg_loanType="Bridge","R",IF(cfg_loanType="Permanent","R",IF(cfg_loanType="Value-add","R","R"))))))</f>
        <v>R</v>
      </c>
      <c r="F16" s="9" t="s">
        <v>16</v>
      </c>
      <c r="G16" s="5" t="s">
        <v>7</v>
      </c>
      <c r="H16" s="5" t="s">
        <v>72</v>
      </c>
      <c r="I16" s="5" t="s">
        <v>69</v>
      </c>
      <c r="J16" s="5" t="s">
        <v>53</v>
      </c>
      <c r="K16" s="5"/>
    </row>
    <row r="17" spans="2:11" ht="20" customHeight="1">
      <c r="B17" s="7" t="s">
        <v>81</v>
      </c>
      <c r="C17" s="4" t="s">
        <v>82</v>
      </c>
      <c r="D17" s="7" t="s">
        <v>80</v>
      </c>
      <c r="E17" s="13" t="str">
        <f>IF(cfg_loanType="Acquisition","R",IF(cfg_loanType="Refinance","R",IF(cfg_loanType="Construction","R",IF(cfg_loanType="Bridge","R",IF(cfg_loanType="Permanent","R",IF(cfg_loanType="Value-add","R","R"))))))</f>
        <v>R</v>
      </c>
      <c r="F17" s="9" t="s">
        <v>16</v>
      </c>
      <c r="G17" s="5" t="s">
        <v>7</v>
      </c>
      <c r="H17" s="5" t="s">
        <v>72</v>
      </c>
      <c r="I17" s="5" t="s">
        <v>69</v>
      </c>
      <c r="J17" s="5" t="s">
        <v>53</v>
      </c>
      <c r="K17" s="5"/>
    </row>
    <row r="18" spans="2:11" ht="20" customHeight="1">
      <c r="B18" s="7" t="s">
        <v>83</v>
      </c>
      <c r="C18" s="4" t="s">
        <v>84</v>
      </c>
      <c r="D18" s="7" t="s">
        <v>80</v>
      </c>
      <c r="E18" s="13" t="str">
        <f>IF(cfg_loanType="Acquisition","R",IF(cfg_loanType="Refinance","R",IF(cfg_loanType="Construction","R",IF(cfg_loanType="Bridge","R",IF(cfg_loanType="Permanent","R",IF(cfg_loanType="Value-add","R","R"))))))</f>
        <v>R</v>
      </c>
      <c r="F18" s="10" t="s">
        <v>18</v>
      </c>
      <c r="G18" s="5" t="s">
        <v>7</v>
      </c>
      <c r="H18" s="5" t="s">
        <v>72</v>
      </c>
      <c r="I18" s="5" t="s">
        <v>63</v>
      </c>
      <c r="J18" s="5" t="s">
        <v>53</v>
      </c>
      <c r="K18" s="5"/>
    </row>
    <row r="19" spans="2:11" ht="20" customHeight="1">
      <c r="B19" s="7" t="s">
        <v>85</v>
      </c>
      <c r="C19" s="4" t="s">
        <v>86</v>
      </c>
      <c r="D19" s="7" t="s">
        <v>80</v>
      </c>
      <c r="E19" s="13" t="str">
        <f>IF(cfg_loanType="Acquisition","R",IF(cfg_loanType="Refinance","R",IF(cfg_loanType="Construction","R",IF(cfg_loanType="Bridge","R",IF(cfg_loanType="Permanent","R",IF(cfg_loanType="Value-add","R","R"))))))</f>
        <v>R</v>
      </c>
      <c r="F19" s="8" t="s">
        <v>14</v>
      </c>
      <c r="G19" s="5" t="s">
        <v>87</v>
      </c>
      <c r="H19" s="5" t="s">
        <v>88</v>
      </c>
      <c r="I19" s="5"/>
      <c r="J19" s="5" t="s">
        <v>89</v>
      </c>
      <c r="K19" s="5" t="s">
        <v>90</v>
      </c>
    </row>
    <row r="20" spans="2:11" ht="20" customHeight="1">
      <c r="B20" s="7" t="s">
        <v>91</v>
      </c>
      <c r="C20" s="4" t="s">
        <v>92</v>
      </c>
      <c r="D20" s="7" t="s">
        <v>80</v>
      </c>
      <c r="E20" s="13" t="str">
        <f>IF(cfg_loanType="Acquisition","R",IF(cfg_loanType="Refinance","O",IF(cfg_loanType="Construction","R",IF(cfg_loanType="Bridge","R",IF(cfg_loanType="Permanent","R",IF(cfg_loanType="Value-add","R","R"))))))</f>
        <v>R</v>
      </c>
      <c r="F20" s="10" t="s">
        <v>18</v>
      </c>
      <c r="G20" s="5" t="s">
        <v>7</v>
      </c>
      <c r="H20" s="5" t="s">
        <v>93</v>
      </c>
      <c r="I20" s="5" t="s">
        <v>72</v>
      </c>
      <c r="J20" s="5" t="s">
        <v>53</v>
      </c>
      <c r="K20" s="5" t="s">
        <v>94</v>
      </c>
    </row>
    <row r="21" spans="2:11" ht="20" customHeight="1">
      <c r="B21" s="7" t="s">
        <v>95</v>
      </c>
      <c r="C21" s="4" t="s">
        <v>96</v>
      </c>
      <c r="D21" s="7" t="s">
        <v>80</v>
      </c>
      <c r="E21" s="13" t="str">
        <f>IF(cfg_loanType="Acquisition","R",IF(cfg_loanType="Refinance","R",IF(cfg_loanType="Construction","R",IF(cfg_loanType="Bridge","R",IF(cfg_loanType="Permanent","R",IF(cfg_loanType="Value-add","R","R"))))))</f>
        <v>R</v>
      </c>
      <c r="F21" s="9" t="s">
        <v>16</v>
      </c>
      <c r="G21" s="5" t="s">
        <v>97</v>
      </c>
      <c r="H21" s="5" t="s">
        <v>93</v>
      </c>
      <c r="I21" s="5" t="s">
        <v>98</v>
      </c>
      <c r="J21" s="5" t="s">
        <v>53</v>
      </c>
      <c r="K21" s="5"/>
    </row>
    <row r="22" spans="2:11" ht="20" customHeight="1">
      <c r="B22" s="7" t="s">
        <v>99</v>
      </c>
      <c r="C22" s="4" t="s">
        <v>100</v>
      </c>
      <c r="D22" s="7" t="s">
        <v>80</v>
      </c>
      <c r="E22" s="14" t="str">
        <f>IF(cfg_loanType="Acquisition","R",IF(cfg_loanType="Refinance","R",IF(cfg_loanType="Construction","O",IF(cfg_loanType="Bridge","R",IF(cfg_loanType="Permanent","R",IF(cfg_loanType="Value-add","R","R"))))))</f>
        <v>O</v>
      </c>
      <c r="F22" s="12" t="s">
        <v>22</v>
      </c>
      <c r="G22" s="5"/>
      <c r="H22" s="5"/>
      <c r="I22" s="5"/>
      <c r="J22" s="5"/>
      <c r="K22" s="5" t="s">
        <v>101</v>
      </c>
    </row>
    <row r="23" spans="2:11" ht="20" customHeight="1">
      <c r="B23" s="7" t="s">
        <v>102</v>
      </c>
      <c r="C23" s="4" t="s">
        <v>103</v>
      </c>
      <c r="D23" s="7" t="s">
        <v>80</v>
      </c>
      <c r="E23" s="13" t="str">
        <f>IF(cfg_loanType="Acquisition","R",IF(cfg_loanType="Refinance","R",IF(cfg_loanType="Construction","R",IF(cfg_loanType="Bridge","R",IF(cfg_loanType="Permanent","R",IF(cfg_loanType="Value-add","R","R"))))))</f>
        <v>R</v>
      </c>
      <c r="F23" s="9" t="s">
        <v>16</v>
      </c>
      <c r="G23" s="5" t="s">
        <v>7</v>
      </c>
      <c r="H23" s="5" t="s">
        <v>72</v>
      </c>
      <c r="I23" s="5" t="s">
        <v>69</v>
      </c>
      <c r="J23" s="5" t="s">
        <v>53</v>
      </c>
      <c r="K23" s="5"/>
    </row>
    <row r="24" spans="2:11" ht="20" customHeight="1">
      <c r="B24" s="7" t="s">
        <v>104</v>
      </c>
      <c r="C24" s="4" t="s">
        <v>105</v>
      </c>
      <c r="D24" s="7" t="s">
        <v>80</v>
      </c>
      <c r="E24" s="15" t="str">
        <f>IF(cfg_loanType="Acquisition","R",IF(cfg_loanType="Refinance","R",IF(cfg_loanType="Construction","-",IF(cfg_loanType="Bridge","R",IF(cfg_loanType="Permanent","R",IF(cfg_loanType="Value-add","R","R"))))))</f>
        <v>-</v>
      </c>
      <c r="F24" s="6" t="s">
        <v>12</v>
      </c>
      <c r="G24" s="5" t="s">
        <v>7</v>
      </c>
      <c r="H24" s="5" t="s">
        <v>106</v>
      </c>
      <c r="I24" s="5"/>
      <c r="J24" s="5" t="s">
        <v>89</v>
      </c>
      <c r="K24" s="5" t="s">
        <v>107</v>
      </c>
    </row>
    <row r="25" spans="2:11" ht="20" customHeight="1">
      <c r="B25" s="7" t="s">
        <v>108</v>
      </c>
      <c r="C25" s="4" t="s">
        <v>109</v>
      </c>
      <c r="D25" s="7" t="s">
        <v>80</v>
      </c>
      <c r="E25" s="14" t="str">
        <f>IF(cfg_loanType="Acquisition","R",IF(cfg_loanType="Refinance","R",IF(cfg_loanType="Construction","O",IF(cfg_loanType="Bridge","R",IF(cfg_loanType="Permanent","R",IF(cfg_loanType="Value-add","R","R"))))))</f>
        <v>O</v>
      </c>
      <c r="F25" s="12" t="s">
        <v>22</v>
      </c>
      <c r="G25" s="5"/>
      <c r="H25" s="5"/>
      <c r="I25" s="5"/>
      <c r="J25" s="5"/>
      <c r="K25" s="5"/>
    </row>
    <row r="26" spans="2:11" ht="20" customHeight="1">
      <c r="B26" s="7" t="s">
        <v>110</v>
      </c>
      <c r="C26" s="4" t="s">
        <v>111</v>
      </c>
      <c r="D26" s="7" t="s">
        <v>80</v>
      </c>
      <c r="E26" s="14" t="str">
        <f>IF(cfg_loanType="Acquisition","O",IF(cfg_loanType="Refinance","R",IF(cfg_loanType="Construction","O",IF(cfg_loanType="Bridge","O",IF(cfg_loanType="Permanent","O",IF(cfg_loanType="Value-add","O","R"))))))</f>
        <v>O</v>
      </c>
      <c r="F26" s="12" t="s">
        <v>22</v>
      </c>
      <c r="G26" s="5"/>
      <c r="H26" s="5"/>
      <c r="I26" s="5"/>
      <c r="J26" s="5"/>
      <c r="K26" s="5" t="s">
        <v>112</v>
      </c>
    </row>
    <row r="27" spans="2:11" ht="20" customHeight="1">
      <c r="B27" s="7" t="s">
        <v>113</v>
      </c>
      <c r="C27" s="4" t="s">
        <v>114</v>
      </c>
      <c r="D27" s="7" t="s">
        <v>80</v>
      </c>
      <c r="E27" s="13" t="str">
        <f>IF(cfg_loanType="Acquisition","R",IF(cfg_loanType="Refinance","R",IF(cfg_loanType="Construction","R",IF(cfg_loanType="Bridge","R",IF(cfg_loanType="Permanent","R",IF(cfg_loanType="Value-add","R","R"))))))</f>
        <v>R</v>
      </c>
      <c r="F27" s="8" t="s">
        <v>14</v>
      </c>
      <c r="G27" s="5" t="s">
        <v>115</v>
      </c>
      <c r="H27" s="5" t="s">
        <v>116</v>
      </c>
      <c r="I27" s="5"/>
      <c r="J27" s="5" t="s">
        <v>89</v>
      </c>
      <c r="K27" s="5" t="s">
        <v>117</v>
      </c>
    </row>
    <row r="28" spans="2:11" ht="20" customHeight="1">
      <c r="B28" s="7" t="s">
        <v>118</v>
      </c>
      <c r="C28" s="4" t="s">
        <v>119</v>
      </c>
      <c r="D28" s="7" t="s">
        <v>80</v>
      </c>
      <c r="E28" s="15" t="str">
        <f>IF(cfg_loanType="Acquisition","R",IF(cfg_loanType="Refinance","R",IF(cfg_loanType="Construction","-",IF(cfg_loanType="Bridge","R",IF(cfg_loanType="Permanent","R",IF(cfg_loanType="Value-add","R","R"))))))</f>
        <v>-</v>
      </c>
      <c r="F28" s="12" t="s">
        <v>22</v>
      </c>
      <c r="G28" s="5"/>
      <c r="H28" s="5"/>
      <c r="I28" s="5"/>
      <c r="J28" s="5"/>
      <c r="K28" s="5" t="s">
        <v>112</v>
      </c>
    </row>
    <row r="29" spans="2:11" ht="20" customHeight="1">
      <c r="B29" s="7" t="s">
        <v>120</v>
      </c>
      <c r="C29" s="4" t="s">
        <v>121</v>
      </c>
      <c r="D29" s="7" t="s">
        <v>122</v>
      </c>
      <c r="E29" s="15" t="str">
        <f>IF(cfg_loanType="Acquisition","R",IF(cfg_loanType="Refinance","R",IF(cfg_loanType="Construction","-",IF(cfg_loanType="Bridge","R",IF(cfg_loanType="Permanent","R",IF(cfg_loanType="Value-add","R","R"))))))</f>
        <v>-</v>
      </c>
      <c r="F29" s="12" t="s">
        <v>22</v>
      </c>
      <c r="G29" s="5"/>
      <c r="H29" s="5"/>
      <c r="I29" s="5"/>
      <c r="J29" s="5"/>
      <c r="K29" s="5" t="s">
        <v>112</v>
      </c>
    </row>
    <row r="30" spans="2:11" ht="20" customHeight="1">
      <c r="B30" s="7" t="s">
        <v>123</v>
      </c>
      <c r="C30" s="4" t="s">
        <v>124</v>
      </c>
      <c r="D30" s="7" t="s">
        <v>122</v>
      </c>
      <c r="E30" s="15" t="str">
        <f>IF(cfg_loanType="Acquisition","R",IF(cfg_loanType="Refinance","R",IF(cfg_loanType="Construction","-",IF(cfg_loanType="Bridge","R",IF(cfg_loanType="Permanent","R",IF(cfg_loanType="Value-add","R","R"))))))</f>
        <v>-</v>
      </c>
      <c r="F30" s="12" t="s">
        <v>22</v>
      </c>
      <c r="G30" s="5"/>
      <c r="H30" s="5"/>
      <c r="I30" s="5"/>
      <c r="J30" s="5"/>
      <c r="K30" s="5"/>
    </row>
    <row r="31" spans="2:11" ht="20" customHeight="1">
      <c r="B31" s="7" t="s">
        <v>125</v>
      </c>
      <c r="C31" s="4" t="s">
        <v>126</v>
      </c>
      <c r="D31" s="7" t="s">
        <v>122</v>
      </c>
      <c r="E31" s="15" t="str">
        <f>IF(cfg_loanType="Acquisition","R",IF(cfg_loanType="Refinance","R",IF(cfg_loanType="Construction","-",IF(cfg_loanType="Bridge","R",IF(cfg_loanType="Permanent","R",IF(cfg_loanType="Value-add","R","R"))))))</f>
        <v>-</v>
      </c>
      <c r="F31" s="12" t="s">
        <v>22</v>
      </c>
      <c r="G31" s="5"/>
      <c r="H31" s="5"/>
      <c r="I31" s="5"/>
      <c r="J31" s="5"/>
      <c r="K31" s="5"/>
    </row>
    <row r="32" spans="2:11" ht="20" customHeight="1">
      <c r="B32" s="7" t="s">
        <v>127</v>
      </c>
      <c r="C32" s="4" t="s">
        <v>128</v>
      </c>
      <c r="D32" s="7" t="s">
        <v>122</v>
      </c>
      <c r="E32" s="15" t="str">
        <f>IF(cfg_loanType="Acquisition","R",IF(cfg_loanType="Refinance","R",IF(cfg_loanType="Construction","-",IF(cfg_loanType="Bridge","R",IF(cfg_loanType="Permanent","R",IF(cfg_loanType="Value-add","R","R"))))))</f>
        <v>-</v>
      </c>
      <c r="F32" s="12" t="s">
        <v>22</v>
      </c>
      <c r="G32" s="5"/>
      <c r="H32" s="5"/>
      <c r="I32" s="5"/>
      <c r="J32" s="5"/>
      <c r="K32" s="5"/>
    </row>
    <row r="33" spans="2:11" ht="20" customHeight="1">
      <c r="B33" s="7" t="s">
        <v>129</v>
      </c>
      <c r="C33" s="4" t="s">
        <v>130</v>
      </c>
      <c r="D33" s="7" t="s">
        <v>122</v>
      </c>
      <c r="E33" s="13" t="str">
        <f>IF(cfg_loanType="Acquisition","R",IF(cfg_loanType="Refinance","R",IF(cfg_loanType="Construction","R",IF(cfg_loanType="Bridge","R",IF(cfg_loanType="Permanent","R",IF(cfg_loanType="Value-add","R","R"))))))</f>
        <v>R</v>
      </c>
      <c r="F33" s="10" t="s">
        <v>18</v>
      </c>
      <c r="G33" s="5" t="s">
        <v>131</v>
      </c>
      <c r="H33" s="5" t="s">
        <v>72</v>
      </c>
      <c r="I33" s="5" t="s">
        <v>69</v>
      </c>
      <c r="J33" s="5" t="s">
        <v>53</v>
      </c>
      <c r="K33" s="5" t="s">
        <v>132</v>
      </c>
    </row>
    <row r="34" spans="2:11" ht="20" customHeight="1">
      <c r="B34" s="7" t="s">
        <v>133</v>
      </c>
      <c r="C34" s="4" t="s">
        <v>134</v>
      </c>
      <c r="D34" s="7" t="s">
        <v>122</v>
      </c>
      <c r="E34" s="15" t="str">
        <f>IF(cfg_loanType="Acquisition","O",IF(cfg_loanType="Refinance","O",IF(cfg_loanType="Construction","-",IF(cfg_loanType="Bridge","R",IF(cfg_loanType="Permanent","O",IF(cfg_loanType="Value-add","R","R"))))))</f>
        <v>-</v>
      </c>
      <c r="F34" s="12" t="s">
        <v>22</v>
      </c>
      <c r="G34" s="5"/>
      <c r="H34" s="5"/>
      <c r="I34" s="5"/>
      <c r="J34" s="5"/>
      <c r="K34" s="5"/>
    </row>
    <row r="35" spans="2:11" ht="20" customHeight="1">
      <c r="B35" s="7" t="s">
        <v>135</v>
      </c>
      <c r="C35" s="4" t="s">
        <v>136</v>
      </c>
      <c r="D35" s="7" t="s">
        <v>122</v>
      </c>
      <c r="E35" s="13" t="str">
        <f>IF(cfg_loanType="Acquisition","-",IF(cfg_loanType="Refinance","-",IF(cfg_loanType="Construction","R",IF(cfg_loanType="Bridge","O",IF(cfg_loanType="Permanent","-",IF(cfg_loanType="Value-add","O","R"))))))</f>
        <v>R</v>
      </c>
      <c r="F35" s="10" t="s">
        <v>18</v>
      </c>
      <c r="G35" s="5" t="s">
        <v>7</v>
      </c>
      <c r="H35" s="5" t="s">
        <v>72</v>
      </c>
      <c r="I35" s="5" t="s">
        <v>69</v>
      </c>
      <c r="J35" s="5" t="s">
        <v>53</v>
      </c>
      <c r="K35" s="5" t="s">
        <v>137</v>
      </c>
    </row>
    <row r="36" spans="2:11" ht="20" customHeight="1">
      <c r="B36" s="7" t="s">
        <v>138</v>
      </c>
      <c r="C36" s="4" t="s">
        <v>139</v>
      </c>
      <c r="D36" s="7" t="s">
        <v>122</v>
      </c>
      <c r="E36" s="13" t="str">
        <f>IF(cfg_loanType="Acquisition","R",IF(cfg_loanType="Refinance","R",IF(cfg_loanType="Construction","R",IF(cfg_loanType="Bridge","R",IF(cfg_loanType="Permanent","R",IF(cfg_loanType="Value-add","R","R"))))))</f>
        <v>R</v>
      </c>
      <c r="F36" s="9" t="s">
        <v>16</v>
      </c>
      <c r="G36" s="5" t="s">
        <v>7</v>
      </c>
      <c r="H36" s="5" t="s">
        <v>72</v>
      </c>
      <c r="I36" s="5" t="s">
        <v>69</v>
      </c>
      <c r="J36" s="5" t="s">
        <v>53</v>
      </c>
      <c r="K36" s="5"/>
    </row>
    <row r="37" spans="2:11" ht="20" customHeight="1">
      <c r="B37" s="7" t="s">
        <v>140</v>
      </c>
      <c r="C37" s="4" t="s">
        <v>141</v>
      </c>
      <c r="D37" s="7" t="s">
        <v>122</v>
      </c>
      <c r="E37" s="13" t="str">
        <f>IF(cfg_loanType="Acquisition","R",IF(cfg_loanType="Refinance","R",IF(cfg_loanType="Construction","R",IF(cfg_loanType="Bridge","R",IF(cfg_loanType="Permanent","R",IF(cfg_loanType="Value-add","R","R"))))))</f>
        <v>R</v>
      </c>
      <c r="F37" s="9" t="s">
        <v>16</v>
      </c>
      <c r="G37" s="5" t="s">
        <v>142</v>
      </c>
      <c r="H37" s="5" t="s">
        <v>143</v>
      </c>
      <c r="I37" s="5" t="s">
        <v>93</v>
      </c>
      <c r="J37" s="5" t="s">
        <v>53</v>
      </c>
      <c r="K37" s="5"/>
    </row>
    <row r="38" spans="2:11" ht="20" customHeight="1">
      <c r="B38" s="7" t="s">
        <v>144</v>
      </c>
      <c r="C38" s="4" t="s">
        <v>145</v>
      </c>
      <c r="D38" s="7" t="s">
        <v>122</v>
      </c>
      <c r="E38" s="13" t="str">
        <f>IF(cfg_loanType="Acquisition","R",IF(cfg_loanType="Refinance","R",IF(cfg_loanType="Construction","R",IF(cfg_loanType="Bridge","R",IF(cfg_loanType="Permanent","R",IF(cfg_loanType="Value-add","R","R"))))))</f>
        <v>R</v>
      </c>
      <c r="F38" s="8" t="s">
        <v>14</v>
      </c>
      <c r="G38" s="5" t="s">
        <v>146</v>
      </c>
      <c r="H38" s="5" t="s">
        <v>147</v>
      </c>
      <c r="I38" s="5"/>
      <c r="J38" s="5" t="s">
        <v>89</v>
      </c>
      <c r="K38" s="5" t="s">
        <v>148</v>
      </c>
    </row>
    <row r="39" spans="2:11" ht="20" customHeight="1">
      <c r="B39" s="7" t="s">
        <v>149</v>
      </c>
      <c r="C39" s="4" t="s">
        <v>150</v>
      </c>
      <c r="D39" s="7" t="s">
        <v>122</v>
      </c>
      <c r="E39" s="15" t="str">
        <f>IF(cfg_loanType="Acquisition","O",IF(cfg_loanType="Refinance","O",IF(cfg_loanType="Construction","-",IF(cfg_loanType="Bridge","O",IF(cfg_loanType="Permanent","O",IF(cfg_loanType="Value-add","O","R"))))))</f>
        <v>-</v>
      </c>
      <c r="F39" s="12" t="s">
        <v>22</v>
      </c>
      <c r="G39" s="5"/>
      <c r="H39" s="5"/>
      <c r="I39" s="5"/>
      <c r="J39" s="5"/>
      <c r="K39" s="5"/>
    </row>
    <row r="40" spans="2:11" ht="20" customHeight="1">
      <c r="B40" s="7" t="s">
        <v>151</v>
      </c>
      <c r="C40" s="4" t="s">
        <v>152</v>
      </c>
      <c r="D40" s="7" t="s">
        <v>153</v>
      </c>
      <c r="E40" s="13" t="str">
        <f>IF(cfg_loanType="Acquisition","R",IF(cfg_loanType="Refinance","R",IF(cfg_loanType="Construction","R",IF(cfg_loanType="Bridge","R",IF(cfg_loanType="Permanent","R",IF(cfg_loanType="Value-add","R","R"))))))</f>
        <v>R</v>
      </c>
      <c r="F40" s="10" t="s">
        <v>18</v>
      </c>
      <c r="G40" s="5" t="s">
        <v>7</v>
      </c>
      <c r="H40" s="5" t="s">
        <v>72</v>
      </c>
      <c r="I40" s="5" t="s">
        <v>63</v>
      </c>
      <c r="J40" s="5" t="s">
        <v>53</v>
      </c>
      <c r="K40" s="5"/>
    </row>
    <row r="41" spans="2:11" ht="20" customHeight="1">
      <c r="B41" s="7" t="s">
        <v>154</v>
      </c>
      <c r="C41" s="4" t="s">
        <v>155</v>
      </c>
      <c r="D41" s="7" t="s">
        <v>153</v>
      </c>
      <c r="E41" s="15" t="str">
        <f>IF(cfg_loanType="Acquisition","O",IF(cfg_loanType="Refinance","-",IF(cfg_loanType="Construction","-",IF(cfg_loanType="Bridge","R",IF(cfg_loanType="Permanent","-",IF(cfg_loanType="Value-add","R","R"))))))</f>
        <v>-</v>
      </c>
      <c r="F41" s="12" t="s">
        <v>22</v>
      </c>
      <c r="G41" s="5"/>
      <c r="H41" s="5"/>
      <c r="I41" s="5"/>
      <c r="J41" s="5"/>
      <c r="K41" s="5"/>
    </row>
    <row r="42" spans="2:11" ht="20" customHeight="1">
      <c r="B42" s="7" t="s">
        <v>156</v>
      </c>
      <c r="C42" s="4" t="s">
        <v>157</v>
      </c>
      <c r="D42" s="7" t="s">
        <v>153</v>
      </c>
      <c r="E42" s="13" t="str">
        <f>IF(cfg_loanType="Acquisition","R",IF(cfg_loanType="Refinance","O",IF(cfg_loanType="Construction","R",IF(cfg_loanType="Bridge","R",IF(cfg_loanType="Permanent","O",IF(cfg_loanType="Value-add","R","R"))))))</f>
        <v>R</v>
      </c>
      <c r="F42" s="9" t="s">
        <v>16</v>
      </c>
      <c r="G42" s="5" t="s">
        <v>7</v>
      </c>
      <c r="H42" s="5" t="s">
        <v>143</v>
      </c>
      <c r="I42" s="5" t="s">
        <v>93</v>
      </c>
      <c r="J42" s="5" t="s">
        <v>53</v>
      </c>
      <c r="K42" s="5"/>
    </row>
    <row r="43" spans="2:11" ht="20" customHeight="1">
      <c r="B43" s="7" t="s">
        <v>158</v>
      </c>
      <c r="C43" s="4" t="s">
        <v>159</v>
      </c>
      <c r="D43" s="7" t="s">
        <v>153</v>
      </c>
      <c r="E43" s="13" t="str">
        <f>IF(cfg_loanType="Acquisition","O",IF(cfg_loanType="Refinance","-",IF(cfg_loanType="Construction","R",IF(cfg_loanType="Bridge","R",IF(cfg_loanType="Permanent","-",IF(cfg_loanType="Value-add","R","R"))))))</f>
        <v>R</v>
      </c>
      <c r="F43" s="10" t="s">
        <v>18</v>
      </c>
      <c r="G43" s="5" t="s">
        <v>7</v>
      </c>
      <c r="H43" s="5" t="s">
        <v>143</v>
      </c>
      <c r="I43" s="5" t="s">
        <v>93</v>
      </c>
      <c r="J43" s="5" t="s">
        <v>53</v>
      </c>
      <c r="K43" s="5" t="s">
        <v>160</v>
      </c>
    </row>
    <row r="44" spans="2:11" ht="20" customHeight="1">
      <c r="B44" s="7" t="s">
        <v>161</v>
      </c>
      <c r="C44" s="4" t="s">
        <v>162</v>
      </c>
      <c r="D44" s="7" t="s">
        <v>153</v>
      </c>
      <c r="E44" s="13" t="str">
        <f>IF(cfg_loanType="Acquisition","O",IF(cfg_loanType="Refinance","-",IF(cfg_loanType="Construction","R",IF(cfg_loanType="Bridge","O",IF(cfg_loanType="Permanent","-",IF(cfg_loanType="Value-add","O","R"))))))</f>
        <v>R</v>
      </c>
      <c r="F44" s="9" t="s">
        <v>16</v>
      </c>
      <c r="G44" s="5" t="s">
        <v>7</v>
      </c>
      <c r="H44" s="5" t="s">
        <v>72</v>
      </c>
      <c r="I44" s="5" t="s">
        <v>63</v>
      </c>
      <c r="J44" s="5" t="s">
        <v>53</v>
      </c>
      <c r="K44" s="5" t="s">
        <v>163</v>
      </c>
    </row>
    <row r="45" spans="2:11" ht="20" customHeight="1">
      <c r="B45" s="7" t="s">
        <v>164</v>
      </c>
      <c r="C45" s="4" t="s">
        <v>165</v>
      </c>
      <c r="D45" s="7" t="s">
        <v>153</v>
      </c>
      <c r="E45" s="13" t="str">
        <f>IF(cfg_loanType="Acquisition","-",IF(cfg_loanType="Refinance","-",IF(cfg_loanType="Construction","R",IF(cfg_loanType="Bridge","O",IF(cfg_loanType="Permanent","-",IF(cfg_loanType="Value-add","O","R"))))))</f>
        <v>R</v>
      </c>
      <c r="F45" s="10" t="s">
        <v>18</v>
      </c>
      <c r="G45" s="5" t="s">
        <v>166</v>
      </c>
      <c r="H45" s="5" t="s">
        <v>167</v>
      </c>
      <c r="I45" s="5" t="s">
        <v>143</v>
      </c>
      <c r="J45" s="5" t="s">
        <v>53</v>
      </c>
      <c r="K45" s="5" t="s">
        <v>168</v>
      </c>
    </row>
    <row r="46" spans="2:11" ht="20" customHeight="1">
      <c r="B46" s="7" t="s">
        <v>169</v>
      </c>
      <c r="C46" s="4" t="s">
        <v>170</v>
      </c>
      <c r="D46" s="7" t="s">
        <v>153</v>
      </c>
      <c r="E46" s="13" t="str">
        <f>IF(cfg_loanType="Acquisition","-",IF(cfg_loanType="Refinance","-",IF(cfg_loanType="Construction","R",IF(cfg_loanType="Bridge","O",IF(cfg_loanType="Permanent","-",IF(cfg_loanType="Value-add","O","R"))))))</f>
        <v>R</v>
      </c>
      <c r="F46" s="9" t="s">
        <v>16</v>
      </c>
      <c r="G46" s="5" t="s">
        <v>166</v>
      </c>
      <c r="H46" s="5" t="s">
        <v>167</v>
      </c>
      <c r="I46" s="5" t="s">
        <v>143</v>
      </c>
      <c r="J46" s="5" t="s">
        <v>53</v>
      </c>
      <c r="K46" s="5"/>
    </row>
    <row r="47" spans="2:11" ht="20" customHeight="1">
      <c r="B47" s="7" t="s">
        <v>171</v>
      </c>
      <c r="C47" s="4" t="s">
        <v>172</v>
      </c>
      <c r="D47" s="7" t="s">
        <v>153</v>
      </c>
      <c r="E47" s="13" t="str">
        <f>IF(cfg_loanType="Acquisition","R",IF(cfg_loanType="Refinance","R",IF(cfg_loanType="Construction","R",IF(cfg_loanType="Bridge","R",IF(cfg_loanType="Permanent","R",IF(cfg_loanType="Value-add","R","R"))))))</f>
        <v>R</v>
      </c>
      <c r="F47" s="10" t="s">
        <v>18</v>
      </c>
      <c r="G47" s="5" t="s">
        <v>131</v>
      </c>
      <c r="H47" s="5" t="s">
        <v>143</v>
      </c>
      <c r="I47" s="5" t="s">
        <v>93</v>
      </c>
      <c r="J47" s="5" t="s">
        <v>53</v>
      </c>
      <c r="K47" s="5" t="s">
        <v>132</v>
      </c>
    </row>
    <row r="48" spans="2:11" ht="20" customHeight="1">
      <c r="B48" s="7" t="s">
        <v>173</v>
      </c>
      <c r="C48" s="4" t="s">
        <v>174</v>
      </c>
      <c r="D48" s="7" t="s">
        <v>175</v>
      </c>
      <c r="E48" s="13" t="str">
        <f>IF(cfg_loanType="Acquisition","R",IF(cfg_loanType="Refinance","R",IF(cfg_loanType="Construction","R",IF(cfg_loanType="Bridge","R",IF(cfg_loanType="Permanent","R",IF(cfg_loanType="Value-add","R","R"))))))</f>
        <v>R</v>
      </c>
      <c r="F48" s="10" t="s">
        <v>18</v>
      </c>
      <c r="G48" s="5" t="s">
        <v>7</v>
      </c>
      <c r="H48" s="5" t="s">
        <v>63</v>
      </c>
      <c r="I48" s="5" t="s">
        <v>51</v>
      </c>
      <c r="J48" s="5" t="s">
        <v>53</v>
      </c>
      <c r="K48" s="5"/>
    </row>
    <row r="49" spans="2:11" ht="20" customHeight="1">
      <c r="B49" s="7" t="s">
        <v>176</v>
      </c>
      <c r="C49" s="4" t="s">
        <v>177</v>
      </c>
      <c r="D49" s="7" t="s">
        <v>175</v>
      </c>
      <c r="E49" s="13" t="str">
        <f>IF(cfg_loanType="Acquisition","R",IF(cfg_loanType="Refinance","R",IF(cfg_loanType="Construction","R",IF(cfg_loanType="Bridge","R",IF(cfg_loanType="Permanent","R",IF(cfg_loanType="Value-add","R","R"))))))</f>
        <v>R</v>
      </c>
      <c r="F49" s="10" t="s">
        <v>18</v>
      </c>
      <c r="G49" s="5" t="s">
        <v>7</v>
      </c>
      <c r="H49" s="5" t="s">
        <v>63</v>
      </c>
      <c r="I49" s="5" t="s">
        <v>51</v>
      </c>
      <c r="J49" s="5" t="s">
        <v>53</v>
      </c>
      <c r="K49" s="5" t="s">
        <v>178</v>
      </c>
    </row>
    <row r="50" spans="2:11" ht="20" customHeight="1">
      <c r="B50" s="7" t="s">
        <v>179</v>
      </c>
      <c r="C50" s="4" t="s">
        <v>180</v>
      </c>
      <c r="D50" s="7" t="s">
        <v>175</v>
      </c>
      <c r="E50" s="13" t="str">
        <f>IF(cfg_loanType="Acquisition","R",IF(cfg_loanType="Refinance","R",IF(cfg_loanType="Construction","R",IF(cfg_loanType="Bridge","R",IF(cfg_loanType="Permanent","R",IF(cfg_loanType="Value-add","R","R"))))))</f>
        <v>R</v>
      </c>
      <c r="F50" s="9" t="s">
        <v>16</v>
      </c>
      <c r="G50" s="5" t="s">
        <v>7</v>
      </c>
      <c r="H50" s="5" t="s">
        <v>63</v>
      </c>
      <c r="I50" s="5" t="s">
        <v>51</v>
      </c>
      <c r="J50" s="5" t="s">
        <v>53</v>
      </c>
      <c r="K50" s="5" t="s">
        <v>181</v>
      </c>
    </row>
    <row r="51" spans="2:11" ht="20" customHeight="1">
      <c r="B51" s="7" t="s">
        <v>182</v>
      </c>
      <c r="C51" s="4" t="s">
        <v>183</v>
      </c>
      <c r="D51" s="7" t="s">
        <v>175</v>
      </c>
      <c r="E51" s="13" t="str">
        <f>IF(cfg_loanType="Acquisition","R",IF(cfg_loanType="Refinance","R",IF(cfg_loanType="Construction","R",IF(cfg_loanType="Bridge","R",IF(cfg_loanType="Permanent","R",IF(cfg_loanType="Value-add","R","R"))))))</f>
        <v>R</v>
      </c>
      <c r="F51" s="9" t="s">
        <v>16</v>
      </c>
      <c r="G51" s="5" t="s">
        <v>7</v>
      </c>
      <c r="H51" s="5" t="s">
        <v>63</v>
      </c>
      <c r="I51" s="5" t="s">
        <v>51</v>
      </c>
      <c r="J51" s="5" t="s">
        <v>53</v>
      </c>
      <c r="K51" s="5" t="s">
        <v>184</v>
      </c>
    </row>
    <row r="52" spans="2:11" ht="20" customHeight="1">
      <c r="B52" s="7" t="s">
        <v>185</v>
      </c>
      <c r="C52" s="4" t="s">
        <v>186</v>
      </c>
      <c r="D52" s="7" t="s">
        <v>175</v>
      </c>
      <c r="E52" s="13" t="str">
        <f>IF(cfg_loanType="Acquisition","R",IF(cfg_loanType="Refinance","R",IF(cfg_loanType="Construction","R",IF(cfg_loanType="Bridge","R",IF(cfg_loanType="Permanent","R",IF(cfg_loanType="Value-add","R","R"))))))</f>
        <v>R</v>
      </c>
      <c r="F52" s="10" t="s">
        <v>18</v>
      </c>
      <c r="G52" s="5" t="s">
        <v>187</v>
      </c>
      <c r="H52" s="5" t="s">
        <v>63</v>
      </c>
      <c r="I52" s="5" t="s">
        <v>51</v>
      </c>
      <c r="J52" s="5" t="s">
        <v>53</v>
      </c>
      <c r="K52" s="5"/>
    </row>
    <row r="53" spans="2:11" ht="20" customHeight="1">
      <c r="B53" s="7" t="s">
        <v>188</v>
      </c>
      <c r="C53" s="4" t="s">
        <v>189</v>
      </c>
      <c r="D53" s="7" t="s">
        <v>175</v>
      </c>
      <c r="E53" s="13" t="str">
        <f>IF(cfg_loanType="Acquisition","R",IF(cfg_loanType="Refinance","R",IF(cfg_loanType="Construction","R",IF(cfg_loanType="Bridge","R",IF(cfg_loanType="Permanent","R",IF(cfg_loanType="Value-add","R","R"))))))</f>
        <v>R</v>
      </c>
      <c r="F53" s="9" t="s">
        <v>16</v>
      </c>
      <c r="G53" s="5" t="s">
        <v>187</v>
      </c>
      <c r="H53" s="5" t="s">
        <v>72</v>
      </c>
      <c r="I53" s="5" t="s">
        <v>63</v>
      </c>
      <c r="J53" s="5" t="s">
        <v>53</v>
      </c>
      <c r="K53" s="5"/>
    </row>
    <row r="54" spans="2:11" ht="20" customHeight="1">
      <c r="B54" s="7" t="s">
        <v>190</v>
      </c>
      <c r="C54" s="4" t="s">
        <v>191</v>
      </c>
      <c r="D54" s="7" t="s">
        <v>175</v>
      </c>
      <c r="E54" s="13" t="str">
        <f>IF(cfg_loanType="Acquisition","R",IF(cfg_loanType="Refinance","R",IF(cfg_loanType="Construction","R",IF(cfg_loanType="Bridge","R",IF(cfg_loanType="Permanent","R",IF(cfg_loanType="Value-add","R","R"))))))</f>
        <v>R</v>
      </c>
      <c r="F54" s="9" t="s">
        <v>16</v>
      </c>
      <c r="G54" s="5" t="s">
        <v>7</v>
      </c>
      <c r="H54" s="5" t="s">
        <v>63</v>
      </c>
      <c r="I54" s="5" t="s">
        <v>51</v>
      </c>
      <c r="J54" s="5" t="s">
        <v>53</v>
      </c>
      <c r="K54" s="5"/>
    </row>
    <row r="55" spans="2:11" ht="20" customHeight="1">
      <c r="B55" s="7" t="s">
        <v>192</v>
      </c>
      <c r="C55" s="4" t="s">
        <v>193</v>
      </c>
      <c r="D55" s="7" t="s">
        <v>175</v>
      </c>
      <c r="E55" s="13" t="str">
        <f>IF(cfg_loanType="Acquisition","R",IF(cfg_loanType="Refinance","R",IF(cfg_loanType="Construction","R",IF(cfg_loanType="Bridge","R",IF(cfg_loanType="Permanent","R",IF(cfg_loanType="Value-add","R","R"))))))</f>
        <v>R</v>
      </c>
      <c r="F55" s="10" t="s">
        <v>18</v>
      </c>
      <c r="G55" s="5" t="s">
        <v>7</v>
      </c>
      <c r="H55" s="5" t="s">
        <v>63</v>
      </c>
      <c r="I55" s="5" t="s">
        <v>51</v>
      </c>
      <c r="J55" s="5" t="s">
        <v>53</v>
      </c>
      <c r="K55" s="5"/>
    </row>
    <row r="56" spans="2:11" ht="20" customHeight="1">
      <c r="B56" s="7" t="s">
        <v>194</v>
      </c>
      <c r="C56" s="4" t="s">
        <v>195</v>
      </c>
      <c r="D56" s="7" t="s">
        <v>175</v>
      </c>
      <c r="E56" s="13" t="str">
        <f>IF(cfg_loanType="Acquisition","O",IF(cfg_loanType="Refinance","O",IF(cfg_loanType="Construction","R",IF(cfg_loanType="Bridge","O",IF(cfg_loanType="Permanent","O",IF(cfg_loanType="Value-add","O","R"))))))</f>
        <v>R</v>
      </c>
      <c r="F56" s="6" t="s">
        <v>12</v>
      </c>
      <c r="G56" s="5" t="s">
        <v>7</v>
      </c>
      <c r="H56" s="5" t="s">
        <v>147</v>
      </c>
      <c r="I56" s="5"/>
      <c r="J56" s="5" t="s">
        <v>89</v>
      </c>
      <c r="K56" s="5" t="s">
        <v>196</v>
      </c>
    </row>
    <row r="57" spans="2:11" ht="20" customHeight="1">
      <c r="B57" s="7" t="s">
        <v>197</v>
      </c>
      <c r="C57" s="4" t="s">
        <v>198</v>
      </c>
      <c r="D57" s="7" t="s">
        <v>199</v>
      </c>
      <c r="E57" s="13" t="str">
        <f>IF(cfg_loanType="Acquisition","R",IF(cfg_loanType="Refinance","R",IF(cfg_loanType="Construction","R",IF(cfg_loanType="Bridge","R",IF(cfg_loanType="Permanent","R",IF(cfg_loanType="Value-add","R","R"))))))</f>
        <v>R</v>
      </c>
      <c r="F57" s="8" t="s">
        <v>14</v>
      </c>
      <c r="G57" s="5" t="s">
        <v>200</v>
      </c>
      <c r="H57" s="5" t="s">
        <v>88</v>
      </c>
      <c r="I57" s="5"/>
      <c r="J57" s="5" t="s">
        <v>89</v>
      </c>
      <c r="K57" s="5" t="s">
        <v>201</v>
      </c>
    </row>
    <row r="58" spans="2:11" ht="20" customHeight="1">
      <c r="B58" s="7" t="s">
        <v>202</v>
      </c>
      <c r="C58" s="4" t="s">
        <v>203</v>
      </c>
      <c r="D58" s="7" t="s">
        <v>199</v>
      </c>
      <c r="E58" s="13" t="str">
        <f>IF(cfg_loanType="Acquisition","R",IF(cfg_loanType="Refinance","R",IF(cfg_loanType="Construction","R",IF(cfg_loanType="Bridge","R",IF(cfg_loanType="Permanent","R",IF(cfg_loanType="Value-add","R","R"))))))</f>
        <v>R</v>
      </c>
      <c r="F58" s="8" t="s">
        <v>14</v>
      </c>
      <c r="G58" s="5" t="s">
        <v>115</v>
      </c>
      <c r="H58" s="5" t="s">
        <v>116</v>
      </c>
      <c r="I58" s="5"/>
      <c r="J58" s="5" t="s">
        <v>89</v>
      </c>
      <c r="K58" s="5"/>
    </row>
    <row r="59" spans="2:11" ht="20" customHeight="1">
      <c r="B59" s="7" t="s">
        <v>204</v>
      </c>
      <c r="C59" s="4" t="s">
        <v>205</v>
      </c>
      <c r="D59" s="7" t="s">
        <v>199</v>
      </c>
      <c r="E59" s="15" t="str">
        <f>IF(cfg_loanType="Acquisition","R",IF(cfg_loanType="Refinance","R",IF(cfg_loanType="Construction","-",IF(cfg_loanType="Bridge","R",IF(cfg_loanType="Permanent","R",IF(cfg_loanType="Value-add","R","R"))))))</f>
        <v>-</v>
      </c>
      <c r="F59" s="12" t="s">
        <v>22</v>
      </c>
      <c r="G59" s="5"/>
      <c r="H59" s="5"/>
      <c r="I59" s="5"/>
      <c r="J59" s="5"/>
      <c r="K59" s="5"/>
    </row>
    <row r="60" spans="2:11" ht="20" customHeight="1">
      <c r="B60" s="7" t="s">
        <v>206</v>
      </c>
      <c r="C60" s="4" t="s">
        <v>207</v>
      </c>
      <c r="D60" s="7" t="s">
        <v>199</v>
      </c>
      <c r="E60" s="13" t="str">
        <f>IF(cfg_loanType="Acquisition","O",IF(cfg_loanType="Refinance","O",IF(cfg_loanType="Construction","R",IF(cfg_loanType="Bridge","R",IF(cfg_loanType="Permanent","O",IF(cfg_loanType="Value-add","O","R"))))))</f>
        <v>R</v>
      </c>
      <c r="F60" s="8" t="s">
        <v>14</v>
      </c>
      <c r="G60" s="5" t="s">
        <v>208</v>
      </c>
      <c r="H60" s="5" t="s">
        <v>209</v>
      </c>
      <c r="I60" s="5"/>
      <c r="J60" s="5" t="s">
        <v>89</v>
      </c>
      <c r="K60" s="5"/>
    </row>
    <row r="61" spans="2:11" ht="20" customHeight="1">
      <c r="B61" s="7" t="s">
        <v>210</v>
      </c>
      <c r="C61" s="4" t="s">
        <v>211</v>
      </c>
      <c r="D61" s="7" t="s">
        <v>199</v>
      </c>
      <c r="E61" s="13" t="str">
        <f>IF(cfg_loanType="Acquisition","R",IF(cfg_loanType="Refinance","R",IF(cfg_loanType="Construction","R",IF(cfg_loanType="Bridge","R",IF(cfg_loanType="Permanent","R",IF(cfg_loanType="Value-add","R","R"))))))</f>
        <v>R</v>
      </c>
      <c r="F61" s="8" t="s">
        <v>14</v>
      </c>
      <c r="G61" s="5" t="s">
        <v>87</v>
      </c>
      <c r="H61" s="5" t="s">
        <v>88</v>
      </c>
      <c r="I61" s="5"/>
      <c r="J61" s="5" t="s">
        <v>89</v>
      </c>
      <c r="K61" s="5"/>
    </row>
    <row r="62" spans="2:11" ht="20" customHeight="1">
      <c r="B62" s="7" t="s">
        <v>212</v>
      </c>
      <c r="C62" s="4" t="s">
        <v>213</v>
      </c>
      <c r="D62" s="7" t="s">
        <v>199</v>
      </c>
      <c r="E62" s="13" t="str">
        <f>IF(cfg_loanType="Acquisition","R",IF(cfg_loanType="Refinance","R",IF(cfg_loanType="Construction","R",IF(cfg_loanType="Bridge","R",IF(cfg_loanType="Permanent","R",IF(cfg_loanType="Value-add","R","R"))))))</f>
        <v>R</v>
      </c>
      <c r="F62" s="9" t="s">
        <v>16</v>
      </c>
      <c r="G62" s="5" t="s">
        <v>214</v>
      </c>
      <c r="H62" s="5" t="s">
        <v>215</v>
      </c>
      <c r="I62" s="5" t="s">
        <v>167</v>
      </c>
      <c r="J62" s="5" t="s">
        <v>53</v>
      </c>
      <c r="K62" s="5"/>
    </row>
    <row r="63" spans="2:11" ht="20" customHeight="1">
      <c r="B63" s="7" t="s">
        <v>216</v>
      </c>
      <c r="C63" s="4" t="s">
        <v>217</v>
      </c>
      <c r="D63" s="7" t="s">
        <v>199</v>
      </c>
      <c r="E63" s="13" t="str">
        <f>IF(cfg_loanType="Acquisition","O",IF(cfg_loanType="Refinance","O",IF(cfg_loanType="Construction","R",IF(cfg_loanType="Bridge","O",IF(cfg_loanType="Permanent","O",IF(cfg_loanType="Value-add","O","R"))))))</f>
        <v>R</v>
      </c>
      <c r="F63" s="8" t="s">
        <v>14</v>
      </c>
      <c r="G63" s="5" t="s">
        <v>218</v>
      </c>
      <c r="H63" s="5" t="s">
        <v>219</v>
      </c>
      <c r="I63" s="5"/>
      <c r="J63" s="5" t="s">
        <v>89</v>
      </c>
      <c r="K63" s="5" t="s">
        <v>220</v>
      </c>
    </row>
    <row r="64" spans="2:11" ht="20" customHeight="1">
      <c r="B64" s="7" t="s">
        <v>221</v>
      </c>
      <c r="C64" s="4" t="s">
        <v>222</v>
      </c>
      <c r="D64" s="7" t="s">
        <v>199</v>
      </c>
      <c r="E64" s="14" t="str">
        <f>IF(cfg_loanType="Acquisition","O",IF(cfg_loanType="Refinance","O",IF(cfg_loanType="Construction","O",IF(cfg_loanType="Bridge","O",IF(cfg_loanType="Permanent","O",IF(cfg_loanType="Value-add","O","R"))))))</f>
        <v>O</v>
      </c>
      <c r="F64" s="12" t="s">
        <v>22</v>
      </c>
      <c r="G64" s="5"/>
      <c r="H64" s="5"/>
      <c r="I64" s="5"/>
      <c r="J64" s="5"/>
      <c r="K64" s="5"/>
    </row>
    <row r="65" spans="2:11" ht="20" customHeight="1">
      <c r="B65" s="7" t="s">
        <v>223</v>
      </c>
      <c r="C65" s="4" t="s">
        <v>224</v>
      </c>
      <c r="D65" s="7" t="s">
        <v>199</v>
      </c>
      <c r="E65" s="13" t="str">
        <f>IF(cfg_loanType="Acquisition","O",IF(cfg_loanType="Refinance","O",IF(cfg_loanType="Construction","R",IF(cfg_loanType="Bridge","R",IF(cfg_loanType="Permanent","O",IF(cfg_loanType="Value-add","R","R"))))))</f>
        <v>R</v>
      </c>
      <c r="F65" s="8" t="s">
        <v>14</v>
      </c>
      <c r="G65" s="5" t="s">
        <v>225</v>
      </c>
      <c r="H65" s="5" t="s">
        <v>116</v>
      </c>
      <c r="I65" s="5"/>
      <c r="J65" s="5" t="s">
        <v>89</v>
      </c>
      <c r="K65" s="5"/>
    </row>
    <row r="66" spans="2:11" ht="20" customHeight="1">
      <c r="B66" s="7" t="s">
        <v>226</v>
      </c>
      <c r="C66" s="4" t="s">
        <v>227</v>
      </c>
      <c r="D66" s="7" t="s">
        <v>199</v>
      </c>
      <c r="E66" s="13" t="str">
        <f>IF(cfg_loanType="Acquisition","-",IF(cfg_loanType="Refinance","-",IF(cfg_loanType="Construction","R",IF(cfg_loanType="Bridge","O",IF(cfg_loanType="Permanent","-",IF(cfg_loanType="Value-add","O","R"))))))</f>
        <v>R</v>
      </c>
      <c r="F66" s="8" t="s">
        <v>14</v>
      </c>
      <c r="G66" s="5" t="s">
        <v>228</v>
      </c>
      <c r="H66" s="5" t="s">
        <v>209</v>
      </c>
      <c r="I66" s="5"/>
      <c r="J66" s="5" t="s">
        <v>89</v>
      </c>
      <c r="K66" s="5" t="s">
        <v>229</v>
      </c>
    </row>
    <row r="67" spans="2:11" ht="20" customHeight="1">
      <c r="B67" s="7" t="s">
        <v>230</v>
      </c>
      <c r="C67" s="4" t="s">
        <v>231</v>
      </c>
      <c r="D67" s="7" t="s">
        <v>232</v>
      </c>
      <c r="E67" s="13" t="str">
        <f>IF(cfg_loanType="Acquisition","R",IF(cfg_loanType="Refinance","R",IF(cfg_loanType="Construction","R",IF(cfg_loanType="Bridge","R",IF(cfg_loanType="Permanent","R",IF(cfg_loanType="Value-add","R","R"))))))</f>
        <v>R</v>
      </c>
      <c r="F67" s="9" t="s">
        <v>16</v>
      </c>
      <c r="G67" s="5" t="s">
        <v>187</v>
      </c>
      <c r="H67" s="5" t="s">
        <v>72</v>
      </c>
      <c r="I67" s="5" t="s">
        <v>63</v>
      </c>
      <c r="J67" s="5" t="s">
        <v>53</v>
      </c>
      <c r="K67" s="5"/>
    </row>
    <row r="68" spans="2:11" ht="20" customHeight="1">
      <c r="B68" s="7" t="s">
        <v>233</v>
      </c>
      <c r="C68" s="4" t="s">
        <v>234</v>
      </c>
      <c r="D68" s="7" t="s">
        <v>232</v>
      </c>
      <c r="E68" s="13" t="str">
        <f>IF(cfg_loanType="Acquisition","R",IF(cfg_loanType="Refinance","R",IF(cfg_loanType="Construction","R",IF(cfg_loanType="Bridge","R",IF(cfg_loanType="Permanent","R",IF(cfg_loanType="Value-add","R","R"))))))</f>
        <v>R</v>
      </c>
      <c r="F68" s="9" t="s">
        <v>16</v>
      </c>
      <c r="G68" s="5" t="s">
        <v>187</v>
      </c>
      <c r="H68" s="5" t="s">
        <v>72</v>
      </c>
      <c r="I68" s="5" t="s">
        <v>63</v>
      </c>
      <c r="J68" s="5" t="s">
        <v>53</v>
      </c>
      <c r="K68" s="5"/>
    </row>
    <row r="69" spans="2:11" ht="20" customHeight="1">
      <c r="B69" s="7" t="s">
        <v>235</v>
      </c>
      <c r="C69" s="4" t="s">
        <v>236</v>
      </c>
      <c r="D69" s="7" t="s">
        <v>232</v>
      </c>
      <c r="E69" s="13" t="str">
        <f>IF(cfg_loanType="Acquisition","R",IF(cfg_loanType="Refinance","R",IF(cfg_loanType="Construction","R",IF(cfg_loanType="Bridge","R",IF(cfg_loanType="Permanent","R",IF(cfg_loanType="Value-add","R","R"))))))</f>
        <v>R</v>
      </c>
      <c r="F69" s="9" t="s">
        <v>16</v>
      </c>
      <c r="G69" s="5" t="s">
        <v>187</v>
      </c>
      <c r="H69" s="5" t="s">
        <v>93</v>
      </c>
      <c r="I69" s="5" t="s">
        <v>72</v>
      </c>
      <c r="J69" s="5" t="s">
        <v>53</v>
      </c>
      <c r="K69" s="5"/>
    </row>
    <row r="70" spans="2:11" ht="20" customHeight="1">
      <c r="B70" s="7" t="s">
        <v>237</v>
      </c>
      <c r="C70" s="4" t="s">
        <v>238</v>
      </c>
      <c r="D70" s="7" t="s">
        <v>232</v>
      </c>
      <c r="E70" s="13" t="str">
        <f>IF(cfg_loanType="Acquisition","R",IF(cfg_loanType="Refinance","R",IF(cfg_loanType="Construction","R",IF(cfg_loanType="Bridge","R",IF(cfg_loanType="Permanent","R",IF(cfg_loanType="Value-add","R","R"))))))</f>
        <v>R</v>
      </c>
      <c r="F70" s="9" t="s">
        <v>16</v>
      </c>
      <c r="G70" s="5" t="s">
        <v>187</v>
      </c>
      <c r="H70" s="5" t="s">
        <v>63</v>
      </c>
      <c r="I70" s="5" t="s">
        <v>51</v>
      </c>
      <c r="J70" s="5" t="s">
        <v>53</v>
      </c>
      <c r="K70" s="5"/>
    </row>
    <row r="71" spans="2:11" ht="20" customHeight="1">
      <c r="B71" s="7" t="s">
        <v>239</v>
      </c>
      <c r="C71" s="4" t="s">
        <v>240</v>
      </c>
      <c r="D71" s="7" t="s">
        <v>232</v>
      </c>
      <c r="E71" s="13" t="str">
        <f>IF(cfg_loanType="Acquisition","R",IF(cfg_loanType="Refinance","R",IF(cfg_loanType="Construction","R",IF(cfg_loanType="Bridge","R",IF(cfg_loanType="Permanent","R",IF(cfg_loanType="Value-add","R","R"))))))</f>
        <v>R</v>
      </c>
      <c r="F71" s="10" t="s">
        <v>18</v>
      </c>
      <c r="G71" s="5" t="s">
        <v>187</v>
      </c>
      <c r="H71" s="5" t="s">
        <v>72</v>
      </c>
      <c r="I71" s="5" t="s">
        <v>69</v>
      </c>
      <c r="J71" s="5" t="s">
        <v>53</v>
      </c>
      <c r="K71" s="5"/>
    </row>
    <row r="72" spans="2:11" ht="20" customHeight="1">
      <c r="B72" s="7" t="s">
        <v>241</v>
      </c>
      <c r="C72" s="4" t="s">
        <v>242</v>
      </c>
      <c r="D72" s="7" t="s">
        <v>232</v>
      </c>
      <c r="E72" s="13" t="str">
        <f>IF(cfg_loanType="Acquisition","R",IF(cfg_loanType="Refinance","R",IF(cfg_loanType="Construction","R",IF(cfg_loanType="Bridge","R",IF(cfg_loanType="Permanent","R",IF(cfg_loanType="Value-add","R","R"))))))</f>
        <v>R</v>
      </c>
      <c r="F72" s="9" t="s">
        <v>16</v>
      </c>
      <c r="G72" s="5" t="s">
        <v>187</v>
      </c>
      <c r="H72" s="5" t="s">
        <v>72</v>
      </c>
      <c r="I72" s="5" t="s">
        <v>69</v>
      </c>
      <c r="J72" s="5" t="s">
        <v>53</v>
      </c>
      <c r="K72" s="5"/>
    </row>
    <row r="73" spans="2:11" ht="20" customHeight="1">
      <c r="B73" s="7" t="s">
        <v>243</v>
      </c>
      <c r="C73" s="4" t="s">
        <v>244</v>
      </c>
      <c r="D73" s="7" t="s">
        <v>232</v>
      </c>
      <c r="E73" s="13" t="str">
        <f>IF(cfg_loanType="Acquisition","R",IF(cfg_loanType="Refinance","R",IF(cfg_loanType="Construction","R",IF(cfg_loanType="Bridge","R",IF(cfg_loanType="Permanent","R",IF(cfg_loanType="Value-add","R","R"))))))</f>
        <v>R</v>
      </c>
      <c r="F73" s="9" t="s">
        <v>16</v>
      </c>
      <c r="G73" s="5" t="s">
        <v>187</v>
      </c>
      <c r="H73" s="5" t="s">
        <v>72</v>
      </c>
      <c r="I73" s="5" t="s">
        <v>63</v>
      </c>
      <c r="J73" s="5" t="s">
        <v>53</v>
      </c>
      <c r="K73" s="5" t="s">
        <v>245</v>
      </c>
    </row>
    <row r="74" spans="2:11" ht="20" customHeight="1">
      <c r="B74" s="7" t="s">
        <v>246</v>
      </c>
      <c r="C74" s="4" t="s">
        <v>247</v>
      </c>
      <c r="D74" s="7" t="s">
        <v>232</v>
      </c>
      <c r="E74" s="15" t="str">
        <f>IF(cfg_loanType="Acquisition","-",IF(cfg_loanType="Refinance","R",IF(cfg_loanType="Construction","-",IF(cfg_loanType="Bridge","O",IF(cfg_loanType="Permanent","R",IF(cfg_loanType="Value-add","R","R"))))))</f>
        <v>-</v>
      </c>
      <c r="F74" s="12" t="s">
        <v>22</v>
      </c>
      <c r="G74" s="5"/>
      <c r="H74" s="5"/>
      <c r="I74" s="5"/>
      <c r="J74" s="5"/>
      <c r="K74" s="5"/>
    </row>
    <row r="75" spans="2:11" ht="20" customHeight="1">
      <c r="B75" s="7" t="s">
        <v>248</v>
      </c>
      <c r="C75" s="4" t="s">
        <v>249</v>
      </c>
      <c r="D75" s="7" t="s">
        <v>232</v>
      </c>
      <c r="E75" s="14" t="str">
        <f>IF(cfg_loanType="Acquisition","R",IF(cfg_loanType="Refinance","-",IF(cfg_loanType="Construction","O",IF(cfg_loanType="Bridge","R",IF(cfg_loanType="Permanent","-",IF(cfg_loanType="Value-add","R","R"))))))</f>
        <v>O</v>
      </c>
      <c r="F75" s="12" t="s">
        <v>22</v>
      </c>
      <c r="G75" s="5"/>
      <c r="H75" s="5"/>
      <c r="I75" s="5"/>
      <c r="J75" s="5"/>
      <c r="K75" s="5" t="s">
        <v>250</v>
      </c>
    </row>
    <row r="76" spans="2:11" ht="20" customHeight="1">
      <c r="B76" s="7" t="s">
        <v>251</v>
      </c>
      <c r="C76" s="4" t="s">
        <v>252</v>
      </c>
      <c r="D76" s="7" t="s">
        <v>4</v>
      </c>
      <c r="E76" s="13" t="str">
        <f>IF(cfg_loanType="Acquisition","-",IF(cfg_loanType="Refinance","-",IF(cfg_loanType="Construction","R",IF(cfg_loanType="Bridge","O",IF(cfg_loanType="Permanent","-",IF(cfg_loanType="Value-add","O","R"))))))</f>
        <v>R</v>
      </c>
      <c r="F76" s="9" t="s">
        <v>16</v>
      </c>
      <c r="G76" s="5" t="s">
        <v>166</v>
      </c>
      <c r="H76" s="5" t="s">
        <v>167</v>
      </c>
      <c r="I76" s="5" t="s">
        <v>143</v>
      </c>
      <c r="J76" s="5" t="s">
        <v>53</v>
      </c>
      <c r="K76" s="5" t="s">
        <v>253</v>
      </c>
    </row>
    <row r="77" spans="2:11" ht="20" customHeight="1">
      <c r="B77" s="7" t="s">
        <v>254</v>
      </c>
      <c r="C77" s="4" t="s">
        <v>255</v>
      </c>
      <c r="D77" s="7" t="s">
        <v>4</v>
      </c>
      <c r="E77" s="13" t="str">
        <f>IF(cfg_loanType="Acquisition","-",IF(cfg_loanType="Refinance","-",IF(cfg_loanType="Construction","R",IF(cfg_loanType="Bridge","O",IF(cfg_loanType="Permanent","-",IF(cfg_loanType="Value-add","R","R"))))))</f>
        <v>R</v>
      </c>
      <c r="F77" s="9" t="s">
        <v>16</v>
      </c>
      <c r="G77" s="5" t="s">
        <v>166</v>
      </c>
      <c r="H77" s="5" t="s">
        <v>167</v>
      </c>
      <c r="I77" s="5" t="s">
        <v>143</v>
      </c>
      <c r="J77" s="5" t="s">
        <v>53</v>
      </c>
      <c r="K77" s="5"/>
    </row>
    <row r="78" spans="2:11" ht="20" customHeight="1">
      <c r="B78" s="7" t="s">
        <v>256</v>
      </c>
      <c r="C78" s="4" t="s">
        <v>257</v>
      </c>
      <c r="D78" s="7" t="s">
        <v>4</v>
      </c>
      <c r="E78" s="13" t="str">
        <f>IF(cfg_loanType="Acquisition","-",IF(cfg_loanType="Refinance","-",IF(cfg_loanType="Construction","R",IF(cfg_loanType="Bridge","O",IF(cfg_loanType="Permanent","-",IF(cfg_loanType="Value-add","O","R"))))))</f>
        <v>R</v>
      </c>
      <c r="F78" s="9" t="s">
        <v>16</v>
      </c>
      <c r="G78" s="5" t="s">
        <v>166</v>
      </c>
      <c r="H78" s="5" t="s">
        <v>72</v>
      </c>
      <c r="I78" s="5" t="s">
        <v>63</v>
      </c>
      <c r="J78" s="5" t="s">
        <v>53</v>
      </c>
      <c r="K78" s="5"/>
    </row>
    <row r="79" spans="2:11" ht="20" customHeight="1">
      <c r="B79" s="7" t="s">
        <v>258</v>
      </c>
      <c r="C79" s="4" t="s">
        <v>259</v>
      </c>
      <c r="D79" s="7" t="s">
        <v>4</v>
      </c>
      <c r="E79" s="13" t="str">
        <f>IF(cfg_loanType="Acquisition","-",IF(cfg_loanType="Refinance","-",IF(cfg_loanType="Construction","R",IF(cfg_loanType="Bridge","-",IF(cfg_loanType="Permanent","-",IF(cfg_loanType="Value-add","O","R"))))))</f>
        <v>R</v>
      </c>
      <c r="F79" s="9" t="s">
        <v>16</v>
      </c>
      <c r="G79" s="5" t="s">
        <v>97</v>
      </c>
      <c r="H79" s="5" t="s">
        <v>72</v>
      </c>
      <c r="I79" s="5" t="s">
        <v>63</v>
      </c>
      <c r="J79" s="5" t="s">
        <v>53</v>
      </c>
      <c r="K79" s="5"/>
    </row>
    <row r="80" spans="2:11" ht="20" customHeight="1">
      <c r="B80" s="7" t="s">
        <v>260</v>
      </c>
      <c r="C80" s="4" t="s">
        <v>261</v>
      </c>
      <c r="D80" s="7" t="s">
        <v>4</v>
      </c>
      <c r="E80" s="13" t="str">
        <f>IF(cfg_loanType="Acquisition","-",IF(cfg_loanType="Refinance","-",IF(cfg_loanType="Construction","R",IF(cfg_loanType="Bridge","O",IF(cfg_loanType="Permanent","-",IF(cfg_loanType="Value-add","O","R"))))))</f>
        <v>R</v>
      </c>
      <c r="F80" s="9" t="s">
        <v>16</v>
      </c>
      <c r="G80" s="5" t="s">
        <v>97</v>
      </c>
      <c r="H80" s="5" t="s">
        <v>93</v>
      </c>
      <c r="I80" s="5" t="s">
        <v>72</v>
      </c>
      <c r="J80" s="5" t="s">
        <v>53</v>
      </c>
      <c r="K80" s="5" t="s">
        <v>262</v>
      </c>
    </row>
    <row r="81" spans="2:11" ht="20" customHeight="1">
      <c r="B81" s="7" t="s">
        <v>263</v>
      </c>
      <c r="C81" s="4" t="s">
        <v>264</v>
      </c>
      <c r="D81" s="7" t="s">
        <v>4</v>
      </c>
      <c r="E81" s="13" t="str">
        <f>IF(cfg_loanType="Acquisition","-",IF(cfg_loanType="Refinance","-",IF(cfg_loanType="Construction","R",IF(cfg_loanType="Bridge","O",IF(cfg_loanType="Permanent","-",IF(cfg_loanType="Value-add","R","R"))))))</f>
        <v>R</v>
      </c>
      <c r="F81" s="10" t="s">
        <v>18</v>
      </c>
      <c r="G81" s="5" t="s">
        <v>166</v>
      </c>
      <c r="H81" s="5" t="s">
        <v>72</v>
      </c>
      <c r="I81" s="5" t="s">
        <v>63</v>
      </c>
      <c r="J81" s="5" t="s">
        <v>53</v>
      </c>
      <c r="K81" s="5" t="s">
        <v>163</v>
      </c>
    </row>
    <row r="82" spans="2:11" ht="20" customHeight="1">
      <c r="B82" s="7" t="s">
        <v>265</v>
      </c>
      <c r="C82" s="4" t="s">
        <v>266</v>
      </c>
      <c r="D82" s="7" t="s">
        <v>4</v>
      </c>
      <c r="E82" s="13" t="str">
        <f>IF(cfg_loanType="Acquisition","-",IF(cfg_loanType="Refinance","-",IF(cfg_loanType="Construction","R",IF(cfg_loanType="Bridge","O",IF(cfg_loanType="Permanent","-",IF(cfg_loanType="Value-add","R","R"))))))</f>
        <v>R</v>
      </c>
      <c r="F82" s="10" t="s">
        <v>18</v>
      </c>
      <c r="G82" s="5" t="s">
        <v>166</v>
      </c>
      <c r="H82" s="5" t="s">
        <v>167</v>
      </c>
      <c r="I82" s="5" t="s">
        <v>143</v>
      </c>
      <c r="J82" s="5" t="s">
        <v>53</v>
      </c>
      <c r="K82" s="5"/>
    </row>
    <row r="83" spans="2:11" ht="20" customHeight="1">
      <c r="B83" s="7" t="s">
        <v>267</v>
      </c>
      <c r="C83" s="4" t="s">
        <v>268</v>
      </c>
      <c r="D83" s="7" t="s">
        <v>4</v>
      </c>
      <c r="E83" s="13" t="str">
        <f>IF(cfg_loanType="Acquisition","-",IF(cfg_loanType="Refinance","-",IF(cfg_loanType="Construction","R",IF(cfg_loanType="Bridge","O",IF(cfg_loanType="Permanent","-",IF(cfg_loanType="Value-add","R","R"))))))</f>
        <v>R</v>
      </c>
      <c r="F83" s="9" t="s">
        <v>16</v>
      </c>
      <c r="G83" s="5" t="s">
        <v>166</v>
      </c>
      <c r="H83" s="5" t="s">
        <v>167</v>
      </c>
      <c r="I83" s="5" t="s">
        <v>143</v>
      </c>
      <c r="J83" s="5" t="s">
        <v>53</v>
      </c>
      <c r="K83" s="5"/>
    </row>
    <row r="84" spans="2:11" ht="20" customHeight="1">
      <c r="B84" s="7" t="s">
        <v>269</v>
      </c>
      <c r="C84" s="4" t="s">
        <v>270</v>
      </c>
      <c r="D84" s="7" t="s">
        <v>4</v>
      </c>
      <c r="E84" s="13" t="str">
        <f>IF(cfg_loanType="Acquisition","-",IF(cfg_loanType="Refinance","-",IF(cfg_loanType="Construction","R",IF(cfg_loanType="Bridge","O",IF(cfg_loanType="Permanent","-",IF(cfg_loanType="Value-add","R","R"))))))</f>
        <v>R</v>
      </c>
      <c r="F84" s="9" t="s">
        <v>16</v>
      </c>
      <c r="G84" s="5" t="s">
        <v>166</v>
      </c>
      <c r="H84" s="5" t="s">
        <v>167</v>
      </c>
      <c r="I84" s="5" t="s">
        <v>143</v>
      </c>
      <c r="J84" s="5" t="s">
        <v>53</v>
      </c>
      <c r="K84" s="5" t="s">
        <v>271</v>
      </c>
    </row>
    <row r="85" spans="2:11" ht="20" customHeight="1">
      <c r="B85" s="7" t="s">
        <v>272</v>
      </c>
      <c r="C85" s="4" t="s">
        <v>273</v>
      </c>
      <c r="D85" s="7" t="s">
        <v>4</v>
      </c>
      <c r="E85" s="13" t="str">
        <f>IF(cfg_loanType="Acquisition","-",IF(cfg_loanType="Refinance","-",IF(cfg_loanType="Construction","R",IF(cfg_loanType="Bridge","O",IF(cfg_loanType="Permanent","-",IF(cfg_loanType="Value-add","R","R"))))))</f>
        <v>R</v>
      </c>
      <c r="F85" s="10" t="s">
        <v>18</v>
      </c>
      <c r="G85" s="5" t="s">
        <v>131</v>
      </c>
      <c r="H85" s="5" t="s">
        <v>167</v>
      </c>
      <c r="I85" s="5" t="s">
        <v>143</v>
      </c>
      <c r="J85" s="5" t="s">
        <v>53</v>
      </c>
      <c r="K85" s="5" t="s">
        <v>274</v>
      </c>
    </row>
    <row r="86" spans="2:11" ht="20" customHeight="1">
      <c r="B86" s="7" t="s">
        <v>275</v>
      </c>
      <c r="C86" s="4" t="s">
        <v>276</v>
      </c>
      <c r="D86" s="7" t="s">
        <v>4</v>
      </c>
      <c r="E86" s="13" t="str">
        <f>IF(cfg_loanType="Acquisition","-",IF(cfg_loanType="Refinance","-",IF(cfg_loanType="Construction","R",IF(cfg_loanType="Bridge","O",IF(cfg_loanType="Permanent","-",IF(cfg_loanType="Value-add","R","R"))))))</f>
        <v>R</v>
      </c>
      <c r="F86" s="8" t="s">
        <v>14</v>
      </c>
      <c r="G86" s="5" t="s">
        <v>146</v>
      </c>
      <c r="H86" s="5" t="s">
        <v>147</v>
      </c>
      <c r="I86" s="5"/>
      <c r="J86" s="5" t="s">
        <v>89</v>
      </c>
      <c r="K86" s="5" t="s">
        <v>277</v>
      </c>
    </row>
    <row r="87" spans="2:11" ht="20" customHeight="1">
      <c r="B87" s="7" t="s">
        <v>278</v>
      </c>
      <c r="C87" s="4" t="s">
        <v>279</v>
      </c>
      <c r="D87" s="7" t="s">
        <v>4</v>
      </c>
      <c r="E87" s="14" t="str">
        <f>IF(cfg_loanType="Acquisition","-",IF(cfg_loanType="Refinance","-",IF(cfg_loanType="Construction","O",IF(cfg_loanType="Bridge","-",IF(cfg_loanType="Permanent","-",IF(cfg_loanType="Value-add","-","R"))))))</f>
        <v>O</v>
      </c>
      <c r="F87" s="12" t="s">
        <v>22</v>
      </c>
      <c r="G87" s="5"/>
      <c r="H87" s="5"/>
      <c r="I87" s="5"/>
      <c r="J87" s="5"/>
      <c r="K87" s="5" t="s">
        <v>280</v>
      </c>
    </row>
    <row r="88" spans="2:11" ht="20" customHeight="1">
      <c r="B88" s="7" t="s">
        <v>281</v>
      </c>
      <c r="C88" s="4" t="s">
        <v>282</v>
      </c>
      <c r="D88" s="7" t="s">
        <v>283</v>
      </c>
      <c r="E88" s="13" t="str">
        <f>IF(cfg_loanType="Acquisition","R",IF(cfg_loanType="Refinance","R",IF(cfg_loanType="Construction","R",IF(cfg_loanType="Bridge","R",IF(cfg_loanType="Permanent","R",IF(cfg_loanType="Value-add","R","R"))))))</f>
        <v>R</v>
      </c>
      <c r="F88" s="12" t="s">
        <v>22</v>
      </c>
      <c r="G88" s="5"/>
      <c r="H88" s="5"/>
      <c r="I88" s="5"/>
      <c r="J88" s="5"/>
      <c r="K88" s="5" t="s">
        <v>112</v>
      </c>
    </row>
    <row r="89" spans="2:11" ht="20" customHeight="1">
      <c r="B89" s="7" t="s">
        <v>284</v>
      </c>
      <c r="C89" s="4" t="s">
        <v>285</v>
      </c>
      <c r="D89" s="7" t="s">
        <v>283</v>
      </c>
      <c r="E89" s="13" t="str">
        <f>IF(cfg_loanType="Acquisition","R",IF(cfg_loanType="Refinance","R",IF(cfg_loanType="Construction","R",IF(cfg_loanType="Bridge","R",IF(cfg_loanType="Permanent","R",IF(cfg_loanType="Value-add","R","R"))))))</f>
        <v>R</v>
      </c>
      <c r="F89" s="8" t="s">
        <v>14</v>
      </c>
      <c r="G89" s="5" t="s">
        <v>146</v>
      </c>
      <c r="H89" s="5" t="s">
        <v>147</v>
      </c>
      <c r="I89" s="5"/>
      <c r="J89" s="5" t="s">
        <v>89</v>
      </c>
      <c r="K89" s="5"/>
    </row>
    <row r="90" spans="2:11" ht="20" customHeight="1">
      <c r="B90" s="7" t="s">
        <v>286</v>
      </c>
      <c r="C90" s="4" t="s">
        <v>287</v>
      </c>
      <c r="D90" s="7" t="s">
        <v>283</v>
      </c>
      <c r="E90" s="14" t="str">
        <f>IF(cfg_loanType="Acquisition","R",IF(cfg_loanType="Refinance","R",IF(cfg_loanType="Construction","O",IF(cfg_loanType="Bridge","R",IF(cfg_loanType="Permanent","R",IF(cfg_loanType="Value-add","R","R"))))))</f>
        <v>O</v>
      </c>
      <c r="F90" s="12" t="s">
        <v>22</v>
      </c>
      <c r="G90" s="5"/>
      <c r="H90" s="5"/>
      <c r="I90" s="5"/>
      <c r="J90" s="5"/>
      <c r="K90" s="5" t="s">
        <v>112</v>
      </c>
    </row>
    <row r="91" spans="2:11" ht="20" customHeight="1">
      <c r="B91" s="7" t="s">
        <v>288</v>
      </c>
      <c r="C91" s="4" t="s">
        <v>289</v>
      </c>
      <c r="D91" s="7" t="s">
        <v>283</v>
      </c>
      <c r="E91" s="13" t="str">
        <f>IF(cfg_loanType="Acquisition","R",IF(cfg_loanType="Refinance","R",IF(cfg_loanType="Construction","R",IF(cfg_loanType="Bridge","R",IF(cfg_loanType="Permanent","R",IF(cfg_loanType="Value-add","R","R"))))))</f>
        <v>R</v>
      </c>
      <c r="F91" s="9" t="s">
        <v>16</v>
      </c>
      <c r="G91" s="5" t="s">
        <v>7</v>
      </c>
      <c r="H91" s="5" t="s">
        <v>143</v>
      </c>
      <c r="I91" s="5" t="s">
        <v>93</v>
      </c>
      <c r="J91" s="5" t="s">
        <v>53</v>
      </c>
      <c r="K91" s="5" t="s">
        <v>290</v>
      </c>
    </row>
    <row r="92" spans="2:11" ht="20" customHeight="1">
      <c r="B92" s="7" t="s">
        <v>291</v>
      </c>
      <c r="C92" s="4" t="s">
        <v>292</v>
      </c>
      <c r="D92" s="7" t="s">
        <v>283</v>
      </c>
      <c r="E92" s="14" t="str">
        <f>IF(cfg_loanType="Acquisition","O",IF(cfg_loanType="Refinance","O",IF(cfg_loanType="Construction","O",IF(cfg_loanType="Bridge","O",IF(cfg_loanType="Permanent","O",IF(cfg_loanType="Value-add","O","R"))))))</f>
        <v>O</v>
      </c>
      <c r="F92" s="12" t="s">
        <v>22</v>
      </c>
      <c r="G92" s="5"/>
      <c r="H92" s="5"/>
      <c r="I92" s="5"/>
      <c r="J92" s="5"/>
      <c r="K92" s="5" t="s">
        <v>293</v>
      </c>
    </row>
    <row r="93" spans="2:11" ht="20" customHeight="1">
      <c r="B93" s="7" t="s">
        <v>294</v>
      </c>
      <c r="C93" s="4" t="s">
        <v>295</v>
      </c>
      <c r="D93" s="7" t="s">
        <v>283</v>
      </c>
      <c r="E93" s="13" t="str">
        <f>IF(cfg_loanType="Acquisition","R",IF(cfg_loanType="Refinance","R",IF(cfg_loanType="Construction","R",IF(cfg_loanType="Bridge","R",IF(cfg_loanType="Permanent","R",IF(cfg_loanType="Value-add","R","R"))))))</f>
        <v>R</v>
      </c>
      <c r="F93" s="6" t="s">
        <v>12</v>
      </c>
      <c r="G93" s="5" t="s">
        <v>296</v>
      </c>
      <c r="H93" s="5" t="s">
        <v>147</v>
      </c>
      <c r="I93" s="5"/>
      <c r="J93" s="5" t="s">
        <v>89</v>
      </c>
      <c r="K93" s="5" t="s">
        <v>297</v>
      </c>
    </row>
    <row r="94" spans="2:11" ht="20" customHeight="1">
      <c r="B94" s="7" t="s">
        <v>298</v>
      </c>
      <c r="C94" s="4" t="s">
        <v>299</v>
      </c>
      <c r="D94" s="7" t="s">
        <v>283</v>
      </c>
      <c r="E94" s="13" t="str">
        <f>IF(cfg_loanType="Acquisition","R",IF(cfg_loanType="Refinance","R",IF(cfg_loanType="Construction","R",IF(cfg_loanType="Bridge","R",IF(cfg_loanType="Permanent","R",IF(cfg_loanType="Value-add","R","R"))))))</f>
        <v>R</v>
      </c>
      <c r="F94" s="9" t="s">
        <v>16</v>
      </c>
      <c r="G94" s="5" t="s">
        <v>7</v>
      </c>
      <c r="H94" s="5" t="s">
        <v>143</v>
      </c>
      <c r="I94" s="5" t="s">
        <v>93</v>
      </c>
      <c r="J94" s="5" t="s">
        <v>53</v>
      </c>
      <c r="K94" s="5" t="s">
        <v>300</v>
      </c>
    </row>
    <row r="95" spans="2:11" ht="20" customHeight="1">
      <c r="B95" s="7" t="s">
        <v>301</v>
      </c>
      <c r="C95" s="4" t="s">
        <v>302</v>
      </c>
      <c r="D95" s="7" t="s">
        <v>303</v>
      </c>
      <c r="E95" s="13" t="str">
        <f>IF(cfg_loanType="Acquisition","R",IF(cfg_loanType="Refinance","R",IF(cfg_loanType="Construction","R",IF(cfg_loanType="Bridge","R",IF(cfg_loanType="Permanent","R",IF(cfg_loanType="Value-add","R","R"))))))</f>
        <v>R</v>
      </c>
      <c r="F95" s="6" t="s">
        <v>12</v>
      </c>
      <c r="G95" s="5" t="s">
        <v>296</v>
      </c>
      <c r="H95" s="5" t="s">
        <v>304</v>
      </c>
      <c r="I95" s="5"/>
      <c r="J95" s="5" t="s">
        <v>89</v>
      </c>
      <c r="K95" s="5" t="s">
        <v>305</v>
      </c>
    </row>
    <row r="96" spans="2:11" ht="20" customHeight="1">
      <c r="B96" s="7" t="s">
        <v>306</v>
      </c>
      <c r="C96" s="4" t="s">
        <v>307</v>
      </c>
      <c r="D96" s="7" t="s">
        <v>303</v>
      </c>
      <c r="E96" s="13" t="str">
        <f>IF(cfg_loanType="Acquisition","R",IF(cfg_loanType="Refinance","R",IF(cfg_loanType="Construction","R",IF(cfg_loanType="Bridge","R",IF(cfg_loanType="Permanent","R",IF(cfg_loanType="Value-add","R","R"))))))</f>
        <v>R</v>
      </c>
      <c r="F96" s="6" t="s">
        <v>12</v>
      </c>
      <c r="G96" s="5" t="s">
        <v>296</v>
      </c>
      <c r="H96" s="5" t="s">
        <v>304</v>
      </c>
      <c r="I96" s="5"/>
      <c r="J96" s="5" t="s">
        <v>89</v>
      </c>
      <c r="K96" s="5" t="s">
        <v>305</v>
      </c>
    </row>
    <row r="97" spans="2:11" ht="20" customHeight="1">
      <c r="B97" s="7" t="s">
        <v>308</v>
      </c>
      <c r="C97" s="4" t="s">
        <v>309</v>
      </c>
      <c r="D97" s="7" t="s">
        <v>303</v>
      </c>
      <c r="E97" s="13" t="str">
        <f>IF(cfg_loanType="Acquisition","R",IF(cfg_loanType="Refinance","R",IF(cfg_loanType="Construction","R",IF(cfg_loanType="Bridge","R",IF(cfg_loanType="Permanent","R",IF(cfg_loanType="Value-add","R","R"))))))</f>
        <v>R</v>
      </c>
      <c r="F97" s="6" t="s">
        <v>12</v>
      </c>
      <c r="G97" s="5" t="s">
        <v>214</v>
      </c>
      <c r="H97" s="5" t="s">
        <v>310</v>
      </c>
      <c r="I97" s="5"/>
      <c r="J97" s="5" t="s">
        <v>89</v>
      </c>
      <c r="K97" s="5" t="s">
        <v>305</v>
      </c>
    </row>
    <row r="98" spans="2:11" ht="20" customHeight="1">
      <c r="B98" s="7" t="s">
        <v>311</v>
      </c>
      <c r="C98" s="4" t="s">
        <v>312</v>
      </c>
      <c r="D98" s="7" t="s">
        <v>303</v>
      </c>
      <c r="E98" s="13" t="str">
        <f>IF(cfg_loanType="Acquisition","R",IF(cfg_loanType="Refinance","R",IF(cfg_loanType="Construction","R",IF(cfg_loanType="Bridge","R",IF(cfg_loanType="Permanent","R",IF(cfg_loanType="Value-add","R","R"))))))</f>
        <v>R</v>
      </c>
      <c r="F98" s="6" t="s">
        <v>12</v>
      </c>
      <c r="G98" s="5" t="s">
        <v>187</v>
      </c>
      <c r="H98" s="5" t="s">
        <v>310</v>
      </c>
      <c r="I98" s="5"/>
      <c r="J98" s="5" t="s">
        <v>89</v>
      </c>
      <c r="K98" s="5" t="s">
        <v>305</v>
      </c>
    </row>
    <row r="99" spans="2:11" ht="20" customHeight="1">
      <c r="B99" s="7" t="s">
        <v>313</v>
      </c>
      <c r="C99" s="4" t="s">
        <v>314</v>
      </c>
      <c r="D99" s="7" t="s">
        <v>303</v>
      </c>
      <c r="E99" s="13" t="str">
        <f>IF(cfg_loanType="Acquisition","R",IF(cfg_loanType="Refinance","R",IF(cfg_loanType="Construction","R",IF(cfg_loanType="Bridge","R",IF(cfg_loanType="Permanent","R",IF(cfg_loanType="Value-add","R","R"))))))</f>
        <v>R</v>
      </c>
      <c r="F99" s="6" t="s">
        <v>12</v>
      </c>
      <c r="G99" s="5" t="s">
        <v>187</v>
      </c>
      <c r="H99" s="5" t="s">
        <v>315</v>
      </c>
      <c r="I99" s="5"/>
      <c r="J99" s="5" t="s">
        <v>89</v>
      </c>
      <c r="K99" s="5"/>
    </row>
    <row r="100" spans="2:11" ht="20" customHeight="1">
      <c r="B100" s="7" t="s">
        <v>316</v>
      </c>
      <c r="C100" s="4" t="s">
        <v>317</v>
      </c>
      <c r="D100" s="7" t="s">
        <v>303</v>
      </c>
      <c r="E100" s="13" t="str">
        <f>IF(cfg_loanType="Acquisition","R",IF(cfg_loanType="Refinance","R",IF(cfg_loanType="Construction","R",IF(cfg_loanType="Bridge","R",IF(cfg_loanType="Permanent","R",IF(cfg_loanType="Value-add","R","R"))))))</f>
        <v>R</v>
      </c>
      <c r="F100" s="6" t="s">
        <v>12</v>
      </c>
      <c r="G100" s="5" t="s">
        <v>296</v>
      </c>
      <c r="H100" s="5" t="s">
        <v>304</v>
      </c>
      <c r="I100" s="5"/>
      <c r="J100" s="5" t="s">
        <v>89</v>
      </c>
      <c r="K100" s="5" t="s">
        <v>305</v>
      </c>
    </row>
  </sheetData>
  <mergeCells count="2">
    <mergeCell ref="B2:K2"/>
    <mergeCell ref="B3:K3"/>
  </mergeCells>
  <dataValidations count="1">
    <dataValidation type="list" allowBlank="1" showInputMessage="1" showErrorMessage="1" sqref="F6:F100">
      <formula1>"Needed,Requested,Received,Reviewed,Uploaded,N/A"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J81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2.7109375" customWidth="1"/>
    <col min="2" max="2" width="38.7109375" customWidth="1"/>
    <col min="3" max="3" width="14.7109375" customWidth="1"/>
    <col min="4" max="6" width="12.7109375" customWidth="1"/>
    <col min="7" max="7" width="28.7109375" customWidth="1"/>
    <col min="9" max="9" width="18.7109375" customWidth="1"/>
    <col min="10" max="10" width="14.7109375" customWidth="1"/>
  </cols>
  <sheetData>
    <row r="2" spans="2:10">
      <c r="B2" s="1" t="s">
        <v>318</v>
      </c>
      <c r="C2" s="1"/>
      <c r="D2" s="1"/>
      <c r="E2" s="1"/>
      <c r="F2" s="1"/>
      <c r="G2" s="1"/>
    </row>
    <row r="3" spans="2:10">
      <c r="B3" s="2" t="s">
        <v>319</v>
      </c>
      <c r="C3" s="2"/>
      <c r="D3" s="2"/>
      <c r="E3" s="2"/>
      <c r="F3" s="2"/>
      <c r="G3" s="2"/>
    </row>
    <row r="4" spans="2:10">
      <c r="I4" s="17" t="s">
        <v>18</v>
      </c>
      <c r="J4" s="17" t="s">
        <v>320</v>
      </c>
    </row>
    <row r="5" spans="2:10">
      <c r="B5" s="17" t="s">
        <v>40</v>
      </c>
      <c r="C5" s="17" t="s">
        <v>41</v>
      </c>
      <c r="D5" s="17" t="s">
        <v>43</v>
      </c>
      <c r="E5" s="17" t="s">
        <v>44</v>
      </c>
      <c r="F5" s="17" t="s">
        <v>45</v>
      </c>
      <c r="G5" s="17" t="s">
        <v>47</v>
      </c>
      <c r="I5" s="7" t="s">
        <v>18</v>
      </c>
      <c r="J5" s="7">
        <f>COUNTIF(D6:D81,"Reviewed")</f>
        <v>0</v>
      </c>
    </row>
    <row r="6" spans="2:10" ht="18" customHeight="1">
      <c r="B6" s="4" t="s">
        <v>49</v>
      </c>
      <c r="C6" s="7" t="s">
        <v>50</v>
      </c>
      <c r="D6" s="10" t="s">
        <v>18</v>
      </c>
      <c r="E6" s="7" t="s">
        <v>7</v>
      </c>
      <c r="F6" s="7" t="s">
        <v>51</v>
      </c>
      <c r="G6" s="7"/>
      <c r="I6" s="7" t="s">
        <v>321</v>
      </c>
      <c r="J6" s="7">
        <f>COUNTA(D6:D81)-COUNTIF(D6:D81,"Reviewed")-COUNTIF(D6:D81,"N/A")-COUNTIF(D6:D81,"")</f>
        <v>0</v>
      </c>
    </row>
    <row r="7" spans="2:10" ht="18" customHeight="1">
      <c r="B7" s="4" t="s">
        <v>55</v>
      </c>
      <c r="C7" s="7" t="s">
        <v>50</v>
      </c>
      <c r="D7" s="10" t="s">
        <v>18</v>
      </c>
      <c r="E7" s="7" t="s">
        <v>7</v>
      </c>
      <c r="F7" s="7" t="s">
        <v>51</v>
      </c>
      <c r="G7" s="7"/>
    </row>
    <row r="8" spans="2:10" ht="18" customHeight="1">
      <c r="B8" s="4" t="s">
        <v>57</v>
      </c>
      <c r="C8" s="7" t="s">
        <v>50</v>
      </c>
      <c r="D8" s="10" t="s">
        <v>18</v>
      </c>
      <c r="E8" s="7" t="s">
        <v>7</v>
      </c>
      <c r="F8" s="7" t="s">
        <v>51</v>
      </c>
      <c r="G8" s="7"/>
    </row>
    <row r="9" spans="2:10" ht="18" customHeight="1">
      <c r="B9" s="4" t="s">
        <v>59</v>
      </c>
      <c r="C9" s="7" t="s">
        <v>50</v>
      </c>
      <c r="D9" s="10" t="s">
        <v>18</v>
      </c>
      <c r="E9" s="7" t="s">
        <v>60</v>
      </c>
      <c r="F9" s="7" t="s">
        <v>51</v>
      </c>
      <c r="G9" s="7"/>
    </row>
    <row r="10" spans="2:10" ht="18" customHeight="1">
      <c r="B10" s="4" t="s">
        <v>62</v>
      </c>
      <c r="C10" s="7" t="s">
        <v>50</v>
      </c>
      <c r="D10" s="10" t="s">
        <v>18</v>
      </c>
      <c r="E10" s="7" t="s">
        <v>7</v>
      </c>
      <c r="F10" s="7" t="s">
        <v>63</v>
      </c>
      <c r="G10" s="7"/>
    </row>
    <row r="11" spans="2:10" ht="18" customHeight="1">
      <c r="B11" s="4" t="s">
        <v>65</v>
      </c>
      <c r="C11" s="7" t="s">
        <v>50</v>
      </c>
      <c r="D11" s="10" t="s">
        <v>18</v>
      </c>
      <c r="E11" s="7" t="s">
        <v>7</v>
      </c>
      <c r="F11" s="7" t="s">
        <v>63</v>
      </c>
      <c r="G11" s="7"/>
    </row>
    <row r="12" spans="2:10" ht="18" customHeight="1">
      <c r="B12" s="4" t="s">
        <v>67</v>
      </c>
      <c r="C12" s="7" t="s">
        <v>50</v>
      </c>
      <c r="D12" s="10" t="s">
        <v>18</v>
      </c>
      <c r="E12" s="7" t="s">
        <v>60</v>
      </c>
      <c r="F12" s="7" t="s">
        <v>68</v>
      </c>
      <c r="G12" s="7"/>
    </row>
    <row r="13" spans="2:10" ht="18" customHeight="1">
      <c r="B13" s="4" t="s">
        <v>71</v>
      </c>
      <c r="C13" s="7" t="s">
        <v>50</v>
      </c>
      <c r="D13" s="9" t="s">
        <v>16</v>
      </c>
      <c r="E13" s="7" t="s">
        <v>7</v>
      </c>
      <c r="F13" s="7" t="s">
        <v>72</v>
      </c>
      <c r="G13" s="7" t="s">
        <v>73</v>
      </c>
    </row>
    <row r="14" spans="2:10" ht="18" customHeight="1">
      <c r="B14" s="4" t="s">
        <v>75</v>
      </c>
      <c r="C14" s="7" t="s">
        <v>50</v>
      </c>
      <c r="D14" s="9" t="s">
        <v>16</v>
      </c>
      <c r="E14" s="7" t="s">
        <v>7</v>
      </c>
      <c r="F14" s="7" t="s">
        <v>72</v>
      </c>
      <c r="G14" s="7"/>
    </row>
    <row r="15" spans="2:10" ht="18" customHeight="1">
      <c r="B15" s="4" t="s">
        <v>77</v>
      </c>
      <c r="C15" s="7" t="s">
        <v>50</v>
      </c>
      <c r="D15" s="9" t="s">
        <v>16</v>
      </c>
      <c r="E15" s="7" t="s">
        <v>7</v>
      </c>
      <c r="F15" s="7" t="s">
        <v>63</v>
      </c>
      <c r="G15" s="7"/>
    </row>
    <row r="16" spans="2:10" ht="18" customHeight="1">
      <c r="B16" s="4" t="s">
        <v>79</v>
      </c>
      <c r="C16" s="7" t="s">
        <v>80</v>
      </c>
      <c r="D16" s="9" t="s">
        <v>16</v>
      </c>
      <c r="E16" s="7" t="s">
        <v>7</v>
      </c>
      <c r="F16" s="7" t="s">
        <v>72</v>
      </c>
      <c r="G16" s="7"/>
    </row>
    <row r="17" spans="2:7" ht="18" customHeight="1">
      <c r="B17" s="4" t="s">
        <v>82</v>
      </c>
      <c r="C17" s="7" t="s">
        <v>80</v>
      </c>
      <c r="D17" s="9" t="s">
        <v>16</v>
      </c>
      <c r="E17" s="7" t="s">
        <v>7</v>
      </c>
      <c r="F17" s="7" t="s">
        <v>72</v>
      </c>
      <c r="G17" s="7"/>
    </row>
    <row r="18" spans="2:7" ht="18" customHeight="1">
      <c r="B18" s="4" t="s">
        <v>84</v>
      </c>
      <c r="C18" s="7" t="s">
        <v>80</v>
      </c>
      <c r="D18" s="10" t="s">
        <v>18</v>
      </c>
      <c r="E18" s="7" t="s">
        <v>7</v>
      </c>
      <c r="F18" s="7" t="s">
        <v>72</v>
      </c>
      <c r="G18" s="7"/>
    </row>
    <row r="19" spans="2:7" ht="18" customHeight="1">
      <c r="B19" s="4" t="s">
        <v>86</v>
      </c>
      <c r="C19" s="7" t="s">
        <v>80</v>
      </c>
      <c r="D19" s="8" t="s">
        <v>14</v>
      </c>
      <c r="E19" s="7" t="s">
        <v>87</v>
      </c>
      <c r="F19" s="7" t="s">
        <v>88</v>
      </c>
      <c r="G19" s="7" t="s">
        <v>90</v>
      </c>
    </row>
    <row r="20" spans="2:7" ht="18" customHeight="1">
      <c r="B20" s="4" t="s">
        <v>92</v>
      </c>
      <c r="C20" s="7" t="s">
        <v>80</v>
      </c>
      <c r="D20" s="10" t="s">
        <v>18</v>
      </c>
      <c r="E20" s="7" t="s">
        <v>7</v>
      </c>
      <c r="F20" s="7" t="s">
        <v>93</v>
      </c>
      <c r="G20" s="7" t="s">
        <v>94</v>
      </c>
    </row>
    <row r="21" spans="2:7" ht="18" customHeight="1">
      <c r="B21" s="4" t="s">
        <v>96</v>
      </c>
      <c r="C21" s="7" t="s">
        <v>80</v>
      </c>
      <c r="D21" s="9" t="s">
        <v>16</v>
      </c>
      <c r="E21" s="7" t="s">
        <v>97</v>
      </c>
      <c r="F21" s="7" t="s">
        <v>93</v>
      </c>
      <c r="G21" s="7"/>
    </row>
    <row r="22" spans="2:7" ht="18" customHeight="1">
      <c r="B22" s="4" t="s">
        <v>103</v>
      </c>
      <c r="C22" s="7" t="s">
        <v>80</v>
      </c>
      <c r="D22" s="9" t="s">
        <v>16</v>
      </c>
      <c r="E22" s="7" t="s">
        <v>7</v>
      </c>
      <c r="F22" s="7" t="s">
        <v>72</v>
      </c>
      <c r="G22" s="7"/>
    </row>
    <row r="23" spans="2:7" ht="18" customHeight="1">
      <c r="B23" s="4" t="s">
        <v>105</v>
      </c>
      <c r="C23" s="7" t="s">
        <v>80</v>
      </c>
      <c r="D23" s="6" t="s">
        <v>12</v>
      </c>
      <c r="E23" s="7" t="s">
        <v>7</v>
      </c>
      <c r="F23" s="7" t="s">
        <v>106</v>
      </c>
      <c r="G23" s="7" t="s">
        <v>107</v>
      </c>
    </row>
    <row r="24" spans="2:7" ht="18" customHeight="1">
      <c r="B24" s="4" t="s">
        <v>114</v>
      </c>
      <c r="C24" s="7" t="s">
        <v>80</v>
      </c>
      <c r="D24" s="8" t="s">
        <v>14</v>
      </c>
      <c r="E24" s="7" t="s">
        <v>115</v>
      </c>
      <c r="F24" s="7" t="s">
        <v>116</v>
      </c>
      <c r="G24" s="7" t="s">
        <v>117</v>
      </c>
    </row>
    <row r="25" spans="2:7" ht="18" customHeight="1">
      <c r="B25" s="4" t="s">
        <v>130</v>
      </c>
      <c r="C25" s="7" t="s">
        <v>122</v>
      </c>
      <c r="D25" s="10" t="s">
        <v>18</v>
      </c>
      <c r="E25" s="7" t="s">
        <v>131</v>
      </c>
      <c r="F25" s="7" t="s">
        <v>72</v>
      </c>
      <c r="G25" s="7" t="s">
        <v>132</v>
      </c>
    </row>
    <row r="26" spans="2:7" ht="18" customHeight="1">
      <c r="B26" s="4" t="s">
        <v>136</v>
      </c>
      <c r="C26" s="7" t="s">
        <v>122</v>
      </c>
      <c r="D26" s="10" t="s">
        <v>18</v>
      </c>
      <c r="E26" s="7" t="s">
        <v>7</v>
      </c>
      <c r="F26" s="7" t="s">
        <v>72</v>
      </c>
      <c r="G26" s="7" t="s">
        <v>137</v>
      </c>
    </row>
    <row r="27" spans="2:7" ht="18" customHeight="1">
      <c r="B27" s="4" t="s">
        <v>139</v>
      </c>
      <c r="C27" s="7" t="s">
        <v>122</v>
      </c>
      <c r="D27" s="9" t="s">
        <v>16</v>
      </c>
      <c r="E27" s="7" t="s">
        <v>7</v>
      </c>
      <c r="F27" s="7" t="s">
        <v>72</v>
      </c>
      <c r="G27" s="7"/>
    </row>
    <row r="28" spans="2:7" ht="18" customHeight="1">
      <c r="B28" s="4" t="s">
        <v>141</v>
      </c>
      <c r="C28" s="7" t="s">
        <v>122</v>
      </c>
      <c r="D28" s="9" t="s">
        <v>16</v>
      </c>
      <c r="E28" s="7" t="s">
        <v>142</v>
      </c>
      <c r="F28" s="7" t="s">
        <v>143</v>
      </c>
      <c r="G28" s="7"/>
    </row>
    <row r="29" spans="2:7" ht="18" customHeight="1">
      <c r="B29" s="4" t="s">
        <v>145</v>
      </c>
      <c r="C29" s="7" t="s">
        <v>122</v>
      </c>
      <c r="D29" s="8" t="s">
        <v>14</v>
      </c>
      <c r="E29" s="7" t="s">
        <v>146</v>
      </c>
      <c r="F29" s="7" t="s">
        <v>147</v>
      </c>
      <c r="G29" s="7" t="s">
        <v>148</v>
      </c>
    </row>
    <row r="30" spans="2:7" ht="18" customHeight="1">
      <c r="B30" s="4" t="s">
        <v>152</v>
      </c>
      <c r="C30" s="7" t="s">
        <v>153</v>
      </c>
      <c r="D30" s="10" t="s">
        <v>18</v>
      </c>
      <c r="E30" s="7" t="s">
        <v>7</v>
      </c>
      <c r="F30" s="7" t="s">
        <v>72</v>
      </c>
      <c r="G30" s="7"/>
    </row>
    <row r="31" spans="2:7" ht="18" customHeight="1">
      <c r="B31" s="4" t="s">
        <v>157</v>
      </c>
      <c r="C31" s="7" t="s">
        <v>153</v>
      </c>
      <c r="D31" s="9" t="s">
        <v>16</v>
      </c>
      <c r="E31" s="7" t="s">
        <v>7</v>
      </c>
      <c r="F31" s="7" t="s">
        <v>143</v>
      </c>
      <c r="G31" s="7"/>
    </row>
    <row r="32" spans="2:7" ht="18" customHeight="1">
      <c r="B32" s="4" t="s">
        <v>159</v>
      </c>
      <c r="C32" s="7" t="s">
        <v>153</v>
      </c>
      <c r="D32" s="10" t="s">
        <v>18</v>
      </c>
      <c r="E32" s="7" t="s">
        <v>7</v>
      </c>
      <c r="F32" s="7" t="s">
        <v>143</v>
      </c>
      <c r="G32" s="7" t="s">
        <v>160</v>
      </c>
    </row>
    <row r="33" spans="2:7" ht="18" customHeight="1">
      <c r="B33" s="4" t="s">
        <v>162</v>
      </c>
      <c r="C33" s="7" t="s">
        <v>153</v>
      </c>
      <c r="D33" s="9" t="s">
        <v>16</v>
      </c>
      <c r="E33" s="7" t="s">
        <v>7</v>
      </c>
      <c r="F33" s="7" t="s">
        <v>72</v>
      </c>
      <c r="G33" s="7" t="s">
        <v>163</v>
      </c>
    </row>
    <row r="34" spans="2:7" ht="18" customHeight="1">
      <c r="B34" s="4" t="s">
        <v>165</v>
      </c>
      <c r="C34" s="7" t="s">
        <v>153</v>
      </c>
      <c r="D34" s="10" t="s">
        <v>18</v>
      </c>
      <c r="E34" s="7" t="s">
        <v>166</v>
      </c>
      <c r="F34" s="7" t="s">
        <v>167</v>
      </c>
      <c r="G34" s="7" t="s">
        <v>168</v>
      </c>
    </row>
    <row r="35" spans="2:7" ht="18" customHeight="1">
      <c r="B35" s="4" t="s">
        <v>170</v>
      </c>
      <c r="C35" s="7" t="s">
        <v>153</v>
      </c>
      <c r="D35" s="9" t="s">
        <v>16</v>
      </c>
      <c r="E35" s="7" t="s">
        <v>166</v>
      </c>
      <c r="F35" s="7" t="s">
        <v>167</v>
      </c>
      <c r="G35" s="7"/>
    </row>
    <row r="36" spans="2:7" ht="18" customHeight="1">
      <c r="B36" s="4" t="s">
        <v>172</v>
      </c>
      <c r="C36" s="7" t="s">
        <v>153</v>
      </c>
      <c r="D36" s="10" t="s">
        <v>18</v>
      </c>
      <c r="E36" s="7" t="s">
        <v>131</v>
      </c>
      <c r="F36" s="7" t="s">
        <v>143</v>
      </c>
      <c r="G36" s="7" t="s">
        <v>132</v>
      </c>
    </row>
    <row r="37" spans="2:7" ht="18" customHeight="1">
      <c r="B37" s="4" t="s">
        <v>174</v>
      </c>
      <c r="C37" s="7" t="s">
        <v>175</v>
      </c>
      <c r="D37" s="10" t="s">
        <v>18</v>
      </c>
      <c r="E37" s="7" t="s">
        <v>7</v>
      </c>
      <c r="F37" s="7" t="s">
        <v>63</v>
      </c>
      <c r="G37" s="7"/>
    </row>
    <row r="38" spans="2:7" ht="18" customHeight="1">
      <c r="B38" s="4" t="s">
        <v>177</v>
      </c>
      <c r="C38" s="7" t="s">
        <v>175</v>
      </c>
      <c r="D38" s="10" t="s">
        <v>18</v>
      </c>
      <c r="E38" s="7" t="s">
        <v>7</v>
      </c>
      <c r="F38" s="7" t="s">
        <v>63</v>
      </c>
      <c r="G38" s="7" t="s">
        <v>178</v>
      </c>
    </row>
    <row r="39" spans="2:7" ht="18" customHeight="1">
      <c r="B39" s="4" t="s">
        <v>180</v>
      </c>
      <c r="C39" s="7" t="s">
        <v>175</v>
      </c>
      <c r="D39" s="9" t="s">
        <v>16</v>
      </c>
      <c r="E39" s="7" t="s">
        <v>7</v>
      </c>
      <c r="F39" s="7" t="s">
        <v>63</v>
      </c>
      <c r="G39" s="7" t="s">
        <v>181</v>
      </c>
    </row>
    <row r="40" spans="2:7" ht="18" customHeight="1">
      <c r="B40" s="4" t="s">
        <v>183</v>
      </c>
      <c r="C40" s="7" t="s">
        <v>175</v>
      </c>
      <c r="D40" s="9" t="s">
        <v>16</v>
      </c>
      <c r="E40" s="7" t="s">
        <v>7</v>
      </c>
      <c r="F40" s="7" t="s">
        <v>63</v>
      </c>
      <c r="G40" s="7" t="s">
        <v>184</v>
      </c>
    </row>
    <row r="41" spans="2:7" ht="18" customHeight="1">
      <c r="B41" s="4" t="s">
        <v>186</v>
      </c>
      <c r="C41" s="7" t="s">
        <v>175</v>
      </c>
      <c r="D41" s="10" t="s">
        <v>18</v>
      </c>
      <c r="E41" s="7" t="s">
        <v>187</v>
      </c>
      <c r="F41" s="7" t="s">
        <v>63</v>
      </c>
      <c r="G41" s="7"/>
    </row>
    <row r="42" spans="2:7" ht="18" customHeight="1">
      <c r="B42" s="4" t="s">
        <v>189</v>
      </c>
      <c r="C42" s="7" t="s">
        <v>175</v>
      </c>
      <c r="D42" s="9" t="s">
        <v>16</v>
      </c>
      <c r="E42" s="7" t="s">
        <v>187</v>
      </c>
      <c r="F42" s="7" t="s">
        <v>72</v>
      </c>
      <c r="G42" s="7"/>
    </row>
    <row r="43" spans="2:7" ht="18" customHeight="1">
      <c r="B43" s="4" t="s">
        <v>191</v>
      </c>
      <c r="C43" s="7" t="s">
        <v>175</v>
      </c>
      <c r="D43" s="9" t="s">
        <v>16</v>
      </c>
      <c r="E43" s="7" t="s">
        <v>7</v>
      </c>
      <c r="F43" s="7" t="s">
        <v>63</v>
      </c>
      <c r="G43" s="7"/>
    </row>
    <row r="44" spans="2:7" ht="18" customHeight="1">
      <c r="B44" s="4" t="s">
        <v>193</v>
      </c>
      <c r="C44" s="7" t="s">
        <v>175</v>
      </c>
      <c r="D44" s="10" t="s">
        <v>18</v>
      </c>
      <c r="E44" s="7" t="s">
        <v>7</v>
      </c>
      <c r="F44" s="7" t="s">
        <v>63</v>
      </c>
      <c r="G44" s="7"/>
    </row>
    <row r="45" spans="2:7" ht="18" customHeight="1">
      <c r="B45" s="4" t="s">
        <v>195</v>
      </c>
      <c r="C45" s="7" t="s">
        <v>175</v>
      </c>
      <c r="D45" s="6" t="s">
        <v>12</v>
      </c>
      <c r="E45" s="7" t="s">
        <v>7</v>
      </c>
      <c r="F45" s="7" t="s">
        <v>147</v>
      </c>
      <c r="G45" s="7" t="s">
        <v>196</v>
      </c>
    </row>
    <row r="46" spans="2:7" ht="18" customHeight="1">
      <c r="B46" s="4" t="s">
        <v>198</v>
      </c>
      <c r="C46" s="7" t="s">
        <v>199</v>
      </c>
      <c r="D46" s="8" t="s">
        <v>14</v>
      </c>
      <c r="E46" s="7" t="s">
        <v>200</v>
      </c>
      <c r="F46" s="7" t="s">
        <v>88</v>
      </c>
      <c r="G46" s="7" t="s">
        <v>201</v>
      </c>
    </row>
    <row r="47" spans="2:7" ht="18" customHeight="1">
      <c r="B47" s="4" t="s">
        <v>203</v>
      </c>
      <c r="C47" s="7" t="s">
        <v>199</v>
      </c>
      <c r="D47" s="8" t="s">
        <v>14</v>
      </c>
      <c r="E47" s="7" t="s">
        <v>115</v>
      </c>
      <c r="F47" s="7" t="s">
        <v>116</v>
      </c>
      <c r="G47" s="7"/>
    </row>
    <row r="48" spans="2:7" ht="18" customHeight="1">
      <c r="B48" s="4" t="s">
        <v>207</v>
      </c>
      <c r="C48" s="7" t="s">
        <v>199</v>
      </c>
      <c r="D48" s="8" t="s">
        <v>14</v>
      </c>
      <c r="E48" s="7" t="s">
        <v>208</v>
      </c>
      <c r="F48" s="7" t="s">
        <v>209</v>
      </c>
      <c r="G48" s="7"/>
    </row>
    <row r="49" spans="2:7" ht="18" customHeight="1">
      <c r="B49" s="4" t="s">
        <v>211</v>
      </c>
      <c r="C49" s="7" t="s">
        <v>199</v>
      </c>
      <c r="D49" s="8" t="s">
        <v>14</v>
      </c>
      <c r="E49" s="7" t="s">
        <v>87</v>
      </c>
      <c r="F49" s="7" t="s">
        <v>88</v>
      </c>
      <c r="G49" s="7"/>
    </row>
    <row r="50" spans="2:7" ht="18" customHeight="1">
      <c r="B50" s="4" t="s">
        <v>213</v>
      </c>
      <c r="C50" s="7" t="s">
        <v>199</v>
      </c>
      <c r="D50" s="9" t="s">
        <v>16</v>
      </c>
      <c r="E50" s="7" t="s">
        <v>214</v>
      </c>
      <c r="F50" s="7" t="s">
        <v>215</v>
      </c>
      <c r="G50" s="7"/>
    </row>
    <row r="51" spans="2:7" ht="18" customHeight="1">
      <c r="B51" s="4" t="s">
        <v>217</v>
      </c>
      <c r="C51" s="7" t="s">
        <v>199</v>
      </c>
      <c r="D51" s="8" t="s">
        <v>14</v>
      </c>
      <c r="E51" s="7" t="s">
        <v>218</v>
      </c>
      <c r="F51" s="7" t="s">
        <v>219</v>
      </c>
      <c r="G51" s="7" t="s">
        <v>220</v>
      </c>
    </row>
    <row r="52" spans="2:7" ht="18" customHeight="1">
      <c r="B52" s="4" t="s">
        <v>224</v>
      </c>
      <c r="C52" s="7" t="s">
        <v>199</v>
      </c>
      <c r="D52" s="8" t="s">
        <v>14</v>
      </c>
      <c r="E52" s="7" t="s">
        <v>225</v>
      </c>
      <c r="F52" s="7" t="s">
        <v>116</v>
      </c>
      <c r="G52" s="7"/>
    </row>
    <row r="53" spans="2:7" ht="18" customHeight="1">
      <c r="B53" s="4" t="s">
        <v>227</v>
      </c>
      <c r="C53" s="7" t="s">
        <v>199</v>
      </c>
      <c r="D53" s="8" t="s">
        <v>14</v>
      </c>
      <c r="E53" s="7" t="s">
        <v>228</v>
      </c>
      <c r="F53" s="7" t="s">
        <v>209</v>
      </c>
      <c r="G53" s="7" t="s">
        <v>229</v>
      </c>
    </row>
    <row r="54" spans="2:7" ht="18" customHeight="1">
      <c r="B54" s="4" t="s">
        <v>231</v>
      </c>
      <c r="C54" s="7" t="s">
        <v>232</v>
      </c>
      <c r="D54" s="9" t="s">
        <v>16</v>
      </c>
      <c r="E54" s="7" t="s">
        <v>187</v>
      </c>
      <c r="F54" s="7" t="s">
        <v>72</v>
      </c>
      <c r="G54" s="7"/>
    </row>
    <row r="55" spans="2:7" ht="18" customHeight="1">
      <c r="B55" s="4" t="s">
        <v>234</v>
      </c>
      <c r="C55" s="7" t="s">
        <v>232</v>
      </c>
      <c r="D55" s="9" t="s">
        <v>16</v>
      </c>
      <c r="E55" s="7" t="s">
        <v>187</v>
      </c>
      <c r="F55" s="7" t="s">
        <v>72</v>
      </c>
      <c r="G55" s="7"/>
    </row>
    <row r="56" spans="2:7" ht="18" customHeight="1">
      <c r="B56" s="4" t="s">
        <v>236</v>
      </c>
      <c r="C56" s="7" t="s">
        <v>232</v>
      </c>
      <c r="D56" s="9" t="s">
        <v>16</v>
      </c>
      <c r="E56" s="7" t="s">
        <v>187</v>
      </c>
      <c r="F56" s="7" t="s">
        <v>93</v>
      </c>
      <c r="G56" s="7"/>
    </row>
    <row r="57" spans="2:7" ht="18" customHeight="1">
      <c r="B57" s="4" t="s">
        <v>238</v>
      </c>
      <c r="C57" s="7" t="s">
        <v>232</v>
      </c>
      <c r="D57" s="9" t="s">
        <v>16</v>
      </c>
      <c r="E57" s="7" t="s">
        <v>187</v>
      </c>
      <c r="F57" s="7" t="s">
        <v>63</v>
      </c>
      <c r="G57" s="7"/>
    </row>
    <row r="58" spans="2:7" ht="18" customHeight="1">
      <c r="B58" s="4" t="s">
        <v>240</v>
      </c>
      <c r="C58" s="7" t="s">
        <v>232</v>
      </c>
      <c r="D58" s="10" t="s">
        <v>18</v>
      </c>
      <c r="E58" s="7" t="s">
        <v>187</v>
      </c>
      <c r="F58" s="7" t="s">
        <v>72</v>
      </c>
      <c r="G58" s="7"/>
    </row>
    <row r="59" spans="2:7" ht="18" customHeight="1">
      <c r="B59" s="4" t="s">
        <v>242</v>
      </c>
      <c r="C59" s="7" t="s">
        <v>232</v>
      </c>
      <c r="D59" s="9" t="s">
        <v>16</v>
      </c>
      <c r="E59" s="7" t="s">
        <v>187</v>
      </c>
      <c r="F59" s="7" t="s">
        <v>72</v>
      </c>
      <c r="G59" s="7"/>
    </row>
    <row r="60" spans="2:7" ht="18" customHeight="1">
      <c r="B60" s="4" t="s">
        <v>244</v>
      </c>
      <c r="C60" s="7" t="s">
        <v>232</v>
      </c>
      <c r="D60" s="9" t="s">
        <v>16</v>
      </c>
      <c r="E60" s="7" t="s">
        <v>187</v>
      </c>
      <c r="F60" s="7" t="s">
        <v>72</v>
      </c>
      <c r="G60" s="7" t="s">
        <v>245</v>
      </c>
    </row>
    <row r="61" spans="2:7" ht="18" customHeight="1">
      <c r="B61" s="4" t="s">
        <v>252</v>
      </c>
      <c r="C61" s="7" t="s">
        <v>4</v>
      </c>
      <c r="D61" s="9" t="s">
        <v>16</v>
      </c>
      <c r="E61" s="7" t="s">
        <v>166</v>
      </c>
      <c r="F61" s="7" t="s">
        <v>167</v>
      </c>
      <c r="G61" s="7" t="s">
        <v>253</v>
      </c>
    </row>
    <row r="62" spans="2:7" ht="18" customHeight="1">
      <c r="B62" s="4" t="s">
        <v>255</v>
      </c>
      <c r="C62" s="7" t="s">
        <v>4</v>
      </c>
      <c r="D62" s="9" t="s">
        <v>16</v>
      </c>
      <c r="E62" s="7" t="s">
        <v>166</v>
      </c>
      <c r="F62" s="7" t="s">
        <v>167</v>
      </c>
      <c r="G62" s="7"/>
    </row>
    <row r="63" spans="2:7" ht="18" customHeight="1">
      <c r="B63" s="4" t="s">
        <v>257</v>
      </c>
      <c r="C63" s="7" t="s">
        <v>4</v>
      </c>
      <c r="D63" s="9" t="s">
        <v>16</v>
      </c>
      <c r="E63" s="7" t="s">
        <v>166</v>
      </c>
      <c r="F63" s="7" t="s">
        <v>72</v>
      </c>
      <c r="G63" s="7"/>
    </row>
    <row r="64" spans="2:7" ht="18" customHeight="1">
      <c r="B64" s="4" t="s">
        <v>259</v>
      </c>
      <c r="C64" s="7" t="s">
        <v>4</v>
      </c>
      <c r="D64" s="9" t="s">
        <v>16</v>
      </c>
      <c r="E64" s="7" t="s">
        <v>97</v>
      </c>
      <c r="F64" s="7" t="s">
        <v>72</v>
      </c>
      <c r="G64" s="7"/>
    </row>
    <row r="65" spans="2:7" ht="18" customHeight="1">
      <c r="B65" s="4" t="s">
        <v>261</v>
      </c>
      <c r="C65" s="7" t="s">
        <v>4</v>
      </c>
      <c r="D65" s="9" t="s">
        <v>16</v>
      </c>
      <c r="E65" s="7" t="s">
        <v>97</v>
      </c>
      <c r="F65" s="7" t="s">
        <v>93</v>
      </c>
      <c r="G65" s="7" t="s">
        <v>262</v>
      </c>
    </row>
    <row r="66" spans="2:7" ht="18" customHeight="1">
      <c r="B66" s="4" t="s">
        <v>264</v>
      </c>
      <c r="C66" s="7" t="s">
        <v>4</v>
      </c>
      <c r="D66" s="10" t="s">
        <v>18</v>
      </c>
      <c r="E66" s="7" t="s">
        <v>166</v>
      </c>
      <c r="F66" s="7" t="s">
        <v>72</v>
      </c>
      <c r="G66" s="7" t="s">
        <v>163</v>
      </c>
    </row>
    <row r="67" spans="2:7" ht="18" customHeight="1">
      <c r="B67" s="4" t="s">
        <v>266</v>
      </c>
      <c r="C67" s="7" t="s">
        <v>4</v>
      </c>
      <c r="D67" s="10" t="s">
        <v>18</v>
      </c>
      <c r="E67" s="7" t="s">
        <v>166</v>
      </c>
      <c r="F67" s="7" t="s">
        <v>167</v>
      </c>
      <c r="G67" s="7"/>
    </row>
    <row r="68" spans="2:7" ht="18" customHeight="1">
      <c r="B68" s="4" t="s">
        <v>268</v>
      </c>
      <c r="C68" s="7" t="s">
        <v>4</v>
      </c>
      <c r="D68" s="9" t="s">
        <v>16</v>
      </c>
      <c r="E68" s="7" t="s">
        <v>166</v>
      </c>
      <c r="F68" s="7" t="s">
        <v>167</v>
      </c>
      <c r="G68" s="7"/>
    </row>
    <row r="69" spans="2:7" ht="18" customHeight="1">
      <c r="B69" s="4" t="s">
        <v>270</v>
      </c>
      <c r="C69" s="7" t="s">
        <v>4</v>
      </c>
      <c r="D69" s="9" t="s">
        <v>16</v>
      </c>
      <c r="E69" s="7" t="s">
        <v>166</v>
      </c>
      <c r="F69" s="7" t="s">
        <v>167</v>
      </c>
      <c r="G69" s="7" t="s">
        <v>271</v>
      </c>
    </row>
    <row r="70" spans="2:7" ht="18" customHeight="1">
      <c r="B70" s="4" t="s">
        <v>273</v>
      </c>
      <c r="C70" s="7" t="s">
        <v>4</v>
      </c>
      <c r="D70" s="10" t="s">
        <v>18</v>
      </c>
      <c r="E70" s="7" t="s">
        <v>131</v>
      </c>
      <c r="F70" s="7" t="s">
        <v>167</v>
      </c>
      <c r="G70" s="7" t="s">
        <v>274</v>
      </c>
    </row>
    <row r="71" spans="2:7" ht="18" customHeight="1">
      <c r="B71" s="4" t="s">
        <v>276</v>
      </c>
      <c r="C71" s="7" t="s">
        <v>4</v>
      </c>
      <c r="D71" s="8" t="s">
        <v>14</v>
      </c>
      <c r="E71" s="7" t="s">
        <v>146</v>
      </c>
      <c r="F71" s="7" t="s">
        <v>147</v>
      </c>
      <c r="G71" s="7" t="s">
        <v>277</v>
      </c>
    </row>
    <row r="72" spans="2:7" ht="18" customHeight="1">
      <c r="B72" s="4" t="s">
        <v>285</v>
      </c>
      <c r="C72" s="7" t="s">
        <v>283</v>
      </c>
      <c r="D72" s="8" t="s">
        <v>14</v>
      </c>
      <c r="E72" s="7" t="s">
        <v>146</v>
      </c>
      <c r="F72" s="7" t="s">
        <v>147</v>
      </c>
      <c r="G72" s="7"/>
    </row>
    <row r="73" spans="2:7" ht="18" customHeight="1">
      <c r="B73" s="4" t="s">
        <v>289</v>
      </c>
      <c r="C73" s="7" t="s">
        <v>283</v>
      </c>
      <c r="D73" s="9" t="s">
        <v>16</v>
      </c>
      <c r="E73" s="7" t="s">
        <v>7</v>
      </c>
      <c r="F73" s="7" t="s">
        <v>143</v>
      </c>
      <c r="G73" s="7" t="s">
        <v>290</v>
      </c>
    </row>
    <row r="74" spans="2:7" ht="18" customHeight="1">
      <c r="B74" s="4" t="s">
        <v>295</v>
      </c>
      <c r="C74" s="7" t="s">
        <v>283</v>
      </c>
      <c r="D74" s="6" t="s">
        <v>12</v>
      </c>
      <c r="E74" s="7" t="s">
        <v>296</v>
      </c>
      <c r="F74" s="7" t="s">
        <v>147</v>
      </c>
      <c r="G74" s="7" t="s">
        <v>297</v>
      </c>
    </row>
    <row r="75" spans="2:7" ht="18" customHeight="1">
      <c r="B75" s="4" t="s">
        <v>299</v>
      </c>
      <c r="C75" s="7" t="s">
        <v>283</v>
      </c>
      <c r="D75" s="9" t="s">
        <v>16</v>
      </c>
      <c r="E75" s="7" t="s">
        <v>7</v>
      </c>
      <c r="F75" s="7" t="s">
        <v>143</v>
      </c>
      <c r="G75" s="7" t="s">
        <v>300</v>
      </c>
    </row>
    <row r="76" spans="2:7" ht="18" customHeight="1">
      <c r="B76" s="4" t="s">
        <v>302</v>
      </c>
      <c r="C76" s="7" t="s">
        <v>303</v>
      </c>
      <c r="D76" s="6" t="s">
        <v>12</v>
      </c>
      <c r="E76" s="7" t="s">
        <v>296</v>
      </c>
      <c r="F76" s="7" t="s">
        <v>304</v>
      </c>
      <c r="G76" s="7" t="s">
        <v>305</v>
      </c>
    </row>
    <row r="77" spans="2:7" ht="18" customHeight="1">
      <c r="B77" s="4" t="s">
        <v>307</v>
      </c>
      <c r="C77" s="7" t="s">
        <v>303</v>
      </c>
      <c r="D77" s="6" t="s">
        <v>12</v>
      </c>
      <c r="E77" s="7" t="s">
        <v>296</v>
      </c>
      <c r="F77" s="7" t="s">
        <v>304</v>
      </c>
      <c r="G77" s="7" t="s">
        <v>305</v>
      </c>
    </row>
    <row r="78" spans="2:7" ht="18" customHeight="1">
      <c r="B78" s="4" t="s">
        <v>309</v>
      </c>
      <c r="C78" s="7" t="s">
        <v>303</v>
      </c>
      <c r="D78" s="6" t="s">
        <v>12</v>
      </c>
      <c r="E78" s="7" t="s">
        <v>214</v>
      </c>
      <c r="F78" s="7" t="s">
        <v>310</v>
      </c>
      <c r="G78" s="7" t="s">
        <v>305</v>
      </c>
    </row>
    <row r="79" spans="2:7" ht="18" customHeight="1">
      <c r="B79" s="4" t="s">
        <v>312</v>
      </c>
      <c r="C79" s="7" t="s">
        <v>303</v>
      </c>
      <c r="D79" s="6" t="s">
        <v>12</v>
      </c>
      <c r="E79" s="7" t="s">
        <v>187</v>
      </c>
      <c r="F79" s="7" t="s">
        <v>310</v>
      </c>
      <c r="G79" s="7" t="s">
        <v>305</v>
      </c>
    </row>
    <row r="80" spans="2:7" ht="18" customHeight="1">
      <c r="B80" s="4" t="s">
        <v>314</v>
      </c>
      <c r="C80" s="7" t="s">
        <v>303</v>
      </c>
      <c r="D80" s="6" t="s">
        <v>12</v>
      </c>
      <c r="E80" s="7" t="s">
        <v>187</v>
      </c>
      <c r="F80" s="7" t="s">
        <v>315</v>
      </c>
      <c r="G80" s="7"/>
    </row>
    <row r="81" spans="2:7" ht="18" customHeight="1">
      <c r="B81" s="4" t="s">
        <v>317</v>
      </c>
      <c r="C81" s="7" t="s">
        <v>303</v>
      </c>
      <c r="D81" s="6" t="s">
        <v>12</v>
      </c>
      <c r="E81" s="7" t="s">
        <v>296</v>
      </c>
      <c r="F81" s="7" t="s">
        <v>304</v>
      </c>
      <c r="G81" s="7" t="s">
        <v>305</v>
      </c>
    </row>
  </sheetData>
  <mergeCells count="2">
    <mergeCell ref="B2:G2"/>
    <mergeCell ref="B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H15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3" width="36.7109375" customWidth="1"/>
    <col min="4" max="4" width="42.7109375" customWidth="1"/>
    <col min="5" max="5" width="14.7109375" customWidth="1"/>
    <col min="6" max="6" width="8.7109375" customWidth="1"/>
    <col min="7" max="7" width="14.7109375" customWidth="1"/>
    <col min="8" max="8" width="26.7109375" customWidth="1"/>
  </cols>
  <sheetData>
    <row r="2" spans="2:8">
      <c r="B2" s="1" t="s">
        <v>322</v>
      </c>
      <c r="C2" s="1"/>
      <c r="D2" s="1"/>
      <c r="E2" s="1"/>
      <c r="F2" s="1"/>
      <c r="G2" s="1"/>
      <c r="H2" s="1"/>
    </row>
    <row r="3" spans="2:8">
      <c r="B3" s="2" t="s">
        <v>323</v>
      </c>
      <c r="C3" s="2"/>
      <c r="D3" s="2"/>
      <c r="E3" s="2"/>
      <c r="F3" s="2"/>
      <c r="G3" s="2"/>
      <c r="H3" s="2"/>
    </row>
    <row r="5" spans="2:8">
      <c r="B5" s="17" t="s">
        <v>324</v>
      </c>
      <c r="C5" s="17" t="s">
        <v>325</v>
      </c>
      <c r="D5" s="17" t="s">
        <v>326</v>
      </c>
      <c r="E5" s="17" t="s">
        <v>327</v>
      </c>
      <c r="F5" s="17" t="s">
        <v>328</v>
      </c>
      <c r="G5" s="17" t="s">
        <v>329</v>
      </c>
      <c r="H5" s="17" t="s">
        <v>47</v>
      </c>
    </row>
    <row r="6" spans="2:8" ht="22" customHeight="1">
      <c r="B6" s="4" t="s">
        <v>330</v>
      </c>
      <c r="C6" s="7" t="s">
        <v>331</v>
      </c>
      <c r="D6" s="5"/>
      <c r="E6" s="5"/>
      <c r="F6" s="5"/>
      <c r="G6" s="5"/>
      <c r="H6" s="5"/>
    </row>
    <row r="7" spans="2:8" ht="22" customHeight="1">
      <c r="B7" s="4" t="s">
        <v>332</v>
      </c>
      <c r="C7" s="7" t="s">
        <v>333</v>
      </c>
      <c r="D7" s="5"/>
      <c r="E7" s="5"/>
      <c r="F7" s="5"/>
      <c r="G7" s="5"/>
      <c r="H7" s="5"/>
    </row>
    <row r="8" spans="2:8" ht="22" customHeight="1">
      <c r="B8" s="4" t="s">
        <v>334</v>
      </c>
      <c r="C8" s="7" t="s">
        <v>335</v>
      </c>
      <c r="D8" s="5"/>
      <c r="E8" s="5"/>
      <c r="F8" s="5"/>
      <c r="G8" s="5"/>
      <c r="H8" s="5"/>
    </row>
    <row r="9" spans="2:8" ht="22" customHeight="1">
      <c r="B9" s="4" t="s">
        <v>336</v>
      </c>
      <c r="C9" s="7" t="s">
        <v>337</v>
      </c>
      <c r="D9" s="5"/>
      <c r="E9" s="5"/>
      <c r="F9" s="5"/>
      <c r="G9" s="5"/>
      <c r="H9" s="5"/>
    </row>
    <row r="10" spans="2:8" ht="22" customHeight="1">
      <c r="B10" s="4" t="s">
        <v>338</v>
      </c>
      <c r="C10" s="7" t="s">
        <v>339</v>
      </c>
      <c r="D10" s="5"/>
      <c r="E10" s="5"/>
      <c r="F10" s="5"/>
      <c r="G10" s="5"/>
      <c r="H10" s="5"/>
    </row>
    <row r="11" spans="2:8" ht="22" customHeight="1">
      <c r="B11" s="4" t="s">
        <v>340</v>
      </c>
      <c r="C11" s="7" t="s">
        <v>341</v>
      </c>
      <c r="D11" s="5"/>
      <c r="E11" s="5"/>
      <c r="F11" s="5"/>
      <c r="G11" s="5"/>
      <c r="H11" s="5"/>
    </row>
    <row r="12" spans="2:8" ht="22" customHeight="1">
      <c r="B12" s="4" t="s">
        <v>342</v>
      </c>
      <c r="C12" s="7" t="s">
        <v>343</v>
      </c>
      <c r="D12" s="5"/>
      <c r="E12" s="5"/>
      <c r="F12" s="5"/>
      <c r="G12" s="5"/>
      <c r="H12" s="5"/>
    </row>
    <row r="13" spans="2:8" ht="22" customHeight="1">
      <c r="B13" s="4" t="s">
        <v>344</v>
      </c>
      <c r="C13" s="7" t="s">
        <v>345</v>
      </c>
      <c r="D13" s="5"/>
      <c r="E13" s="5"/>
      <c r="F13" s="5"/>
      <c r="G13" s="5"/>
      <c r="H13" s="5"/>
    </row>
    <row r="14" spans="2:8" ht="22" customHeight="1">
      <c r="B14" s="4" t="s">
        <v>346</v>
      </c>
      <c r="C14" s="7" t="s">
        <v>347</v>
      </c>
      <c r="D14" s="5"/>
      <c r="E14" s="5"/>
      <c r="F14" s="5"/>
      <c r="G14" s="5"/>
      <c r="H14" s="5"/>
    </row>
    <row r="15" spans="2:8" ht="22" customHeight="1">
      <c r="B15" s="4" t="s">
        <v>348</v>
      </c>
      <c r="C15" s="7" t="s">
        <v>349</v>
      </c>
      <c r="D15" s="5"/>
      <c r="E15" s="5"/>
      <c r="F15" s="5"/>
      <c r="G15" s="5"/>
      <c r="H15" s="5"/>
    </row>
  </sheetData>
  <mergeCells count="2">
    <mergeCell ref="B2:H2"/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6E1E2F"/>
  </sheetPr>
  <dimension ref="B2:F13"/>
  <sheetViews>
    <sheetView showGridLines="0" workbookViewId="0"/>
  </sheetViews>
  <sheetFormatPr defaultRowHeight="15"/>
  <cols>
    <col min="1" max="1" width="2.7109375" customWidth="1"/>
    <col min="2" max="2" width="38.7109375" customWidth="1"/>
    <col min="3" max="3" width="16.7109375" customWidth="1"/>
    <col min="4" max="4" width="14.7109375" customWidth="1"/>
    <col min="5" max="5" width="12.7109375" customWidth="1"/>
    <col min="6" max="6" width="30.7109375" customWidth="1"/>
  </cols>
  <sheetData>
    <row r="2" spans="2:6">
      <c r="B2" s="1" t="s">
        <v>350</v>
      </c>
      <c r="C2" s="1"/>
      <c r="D2" s="1"/>
      <c r="E2" s="1"/>
      <c r="F2" s="1"/>
    </row>
    <row r="3" spans="2:6">
      <c r="B3" s="2" t="s">
        <v>351</v>
      </c>
      <c r="C3" s="2"/>
      <c r="D3" s="2"/>
      <c r="E3" s="2"/>
      <c r="F3" s="2"/>
    </row>
    <row r="5" spans="2:6">
      <c r="B5" s="17" t="s">
        <v>40</v>
      </c>
      <c r="C5" s="17" t="s">
        <v>41</v>
      </c>
      <c r="D5" s="17" t="s">
        <v>44</v>
      </c>
      <c r="E5" s="17" t="s">
        <v>45</v>
      </c>
      <c r="F5" s="17" t="s">
        <v>47</v>
      </c>
    </row>
    <row r="6" spans="2:6" ht="22" customHeight="1">
      <c r="B6" s="4" t="s">
        <v>195</v>
      </c>
      <c r="C6" s="7" t="s">
        <v>175</v>
      </c>
      <c r="D6" s="7" t="s">
        <v>7</v>
      </c>
      <c r="E6" s="7" t="s">
        <v>147</v>
      </c>
      <c r="F6" s="7" t="s">
        <v>196</v>
      </c>
    </row>
    <row r="7" spans="2:6" ht="22" customHeight="1">
      <c r="B7" s="4" t="s">
        <v>295</v>
      </c>
      <c r="C7" s="7" t="s">
        <v>283</v>
      </c>
      <c r="D7" s="7" t="s">
        <v>296</v>
      </c>
      <c r="E7" s="7" t="s">
        <v>147</v>
      </c>
      <c r="F7" s="7" t="s">
        <v>297</v>
      </c>
    </row>
    <row r="8" spans="2:6" ht="22" customHeight="1">
      <c r="B8" s="4" t="s">
        <v>302</v>
      </c>
      <c r="C8" s="7" t="s">
        <v>303</v>
      </c>
      <c r="D8" s="7" t="s">
        <v>296</v>
      </c>
      <c r="E8" s="7" t="s">
        <v>304</v>
      </c>
      <c r="F8" s="7" t="s">
        <v>305</v>
      </c>
    </row>
    <row r="9" spans="2:6" ht="22" customHeight="1">
      <c r="B9" s="4" t="s">
        <v>307</v>
      </c>
      <c r="C9" s="7" t="s">
        <v>303</v>
      </c>
      <c r="D9" s="7" t="s">
        <v>296</v>
      </c>
      <c r="E9" s="7" t="s">
        <v>304</v>
      </c>
      <c r="F9" s="7" t="s">
        <v>305</v>
      </c>
    </row>
    <row r="10" spans="2:6" ht="22" customHeight="1">
      <c r="B10" s="4" t="s">
        <v>309</v>
      </c>
      <c r="C10" s="7" t="s">
        <v>303</v>
      </c>
      <c r="D10" s="7" t="s">
        <v>214</v>
      </c>
      <c r="E10" s="7" t="s">
        <v>310</v>
      </c>
      <c r="F10" s="7" t="s">
        <v>305</v>
      </c>
    </row>
    <row r="11" spans="2:6" ht="22" customHeight="1">
      <c r="B11" s="4" t="s">
        <v>312</v>
      </c>
      <c r="C11" s="7" t="s">
        <v>303</v>
      </c>
      <c r="D11" s="7" t="s">
        <v>187</v>
      </c>
      <c r="E11" s="7" t="s">
        <v>310</v>
      </c>
      <c r="F11" s="7" t="s">
        <v>305</v>
      </c>
    </row>
    <row r="12" spans="2:6" ht="22" customHeight="1">
      <c r="B12" s="4" t="s">
        <v>314</v>
      </c>
      <c r="C12" s="7" t="s">
        <v>303</v>
      </c>
      <c r="D12" s="7" t="s">
        <v>187</v>
      </c>
      <c r="E12" s="7" t="s">
        <v>315</v>
      </c>
      <c r="F12" s="7"/>
    </row>
    <row r="13" spans="2:6" ht="22" customHeight="1">
      <c r="B13" s="4" t="s">
        <v>317</v>
      </c>
      <c r="C13" s="7" t="s">
        <v>303</v>
      </c>
      <c r="D13" s="7" t="s">
        <v>296</v>
      </c>
      <c r="E13" s="7" t="s">
        <v>304</v>
      </c>
      <c r="F13" s="7" t="s">
        <v>305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J10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2.7109375" customWidth="1"/>
    <col min="2" max="2" width="40.7109375" customWidth="1"/>
    <col min="3" max="3" width="20.7109375" customWidth="1"/>
    <col min="4" max="4" width="12.7109375" customWidth="1"/>
    <col min="5" max="6" width="14.7109375" customWidth="1"/>
    <col min="7" max="7" width="12.7109375" customWidth="1"/>
    <col min="8" max="8" width="40.7109375" customWidth="1"/>
    <col min="9" max="9" width="12.7109375" customWidth="1"/>
    <col min="10" max="10" width="8.7109375" customWidth="1"/>
  </cols>
  <sheetData>
    <row r="2" spans="2:10">
      <c r="B2" s="1" t="s">
        <v>352</v>
      </c>
      <c r="C2" s="1"/>
      <c r="D2" s="1"/>
      <c r="E2" s="1"/>
      <c r="F2" s="1"/>
      <c r="G2" s="1"/>
      <c r="H2" s="1"/>
      <c r="I2" s="1"/>
      <c r="J2" s="1"/>
    </row>
    <row r="3" spans="2:10">
      <c r="B3" s="2" t="s">
        <v>353</v>
      </c>
      <c r="C3" s="2"/>
      <c r="D3" s="2"/>
      <c r="E3" s="2"/>
      <c r="F3" s="2"/>
      <c r="G3" s="2"/>
      <c r="H3" s="2"/>
      <c r="I3" s="2"/>
      <c r="J3" s="2"/>
    </row>
    <row r="5" spans="2:10">
      <c r="B5" s="17" t="s">
        <v>354</v>
      </c>
      <c r="C5" s="17" t="s">
        <v>355</v>
      </c>
      <c r="D5" s="17" t="s">
        <v>356</v>
      </c>
      <c r="E5" s="17" t="s">
        <v>41</v>
      </c>
      <c r="F5" s="17" t="s">
        <v>44</v>
      </c>
      <c r="G5" s="17" t="s">
        <v>43</v>
      </c>
      <c r="H5" s="17" t="s">
        <v>357</v>
      </c>
      <c r="I5" s="17" t="s">
        <v>358</v>
      </c>
      <c r="J5" s="17" t="s">
        <v>359</v>
      </c>
    </row>
    <row r="6" spans="2:10" ht="32" customHeight="1">
      <c r="B6" s="5" t="s">
        <v>360</v>
      </c>
      <c r="C6" s="5" t="s">
        <v>361</v>
      </c>
      <c r="D6" s="5" t="s">
        <v>143</v>
      </c>
      <c r="E6" s="5" t="s">
        <v>175</v>
      </c>
      <c r="F6" s="5" t="s">
        <v>7</v>
      </c>
      <c r="G6" s="10" t="s">
        <v>358</v>
      </c>
      <c r="H6" s="5" t="s">
        <v>362</v>
      </c>
      <c r="I6" s="5" t="s">
        <v>167</v>
      </c>
      <c r="J6" s="5" t="s">
        <v>53</v>
      </c>
    </row>
    <row r="7" spans="2:10" ht="32" customHeight="1">
      <c r="B7" s="5" t="s">
        <v>363</v>
      </c>
      <c r="C7" s="5" t="s">
        <v>361</v>
      </c>
      <c r="D7" s="5" t="s">
        <v>143</v>
      </c>
      <c r="E7" s="5" t="s">
        <v>153</v>
      </c>
      <c r="F7" s="5" t="s">
        <v>131</v>
      </c>
      <c r="G7" s="10" t="s">
        <v>358</v>
      </c>
      <c r="H7" s="5" t="s">
        <v>364</v>
      </c>
      <c r="I7" s="5" t="s">
        <v>365</v>
      </c>
      <c r="J7" s="5" t="s">
        <v>53</v>
      </c>
    </row>
    <row r="8" spans="2:10" ht="32" customHeight="1">
      <c r="B8" s="5" t="s">
        <v>366</v>
      </c>
      <c r="C8" s="5" t="s">
        <v>361</v>
      </c>
      <c r="D8" s="5" t="s">
        <v>167</v>
      </c>
      <c r="E8" s="5" t="s">
        <v>283</v>
      </c>
      <c r="F8" s="5" t="s">
        <v>146</v>
      </c>
      <c r="G8" s="6" t="s">
        <v>367</v>
      </c>
      <c r="H8" s="5" t="s">
        <v>368</v>
      </c>
      <c r="I8" s="5"/>
      <c r="J8" s="5" t="s">
        <v>89</v>
      </c>
    </row>
    <row r="9" spans="2:10" ht="32" customHeight="1">
      <c r="B9" s="5" t="s">
        <v>369</v>
      </c>
      <c r="C9" s="5" t="s">
        <v>361</v>
      </c>
      <c r="D9" s="5" t="s">
        <v>167</v>
      </c>
      <c r="E9" s="5" t="s">
        <v>283</v>
      </c>
      <c r="F9" s="5" t="s">
        <v>131</v>
      </c>
      <c r="G9" s="6" t="s">
        <v>367</v>
      </c>
      <c r="H9" s="5" t="s">
        <v>370</v>
      </c>
      <c r="I9" s="5"/>
      <c r="J9" s="5" t="s">
        <v>89</v>
      </c>
    </row>
    <row r="10" spans="2:10" ht="32" customHeight="1">
      <c r="B10" s="5" t="s">
        <v>371</v>
      </c>
      <c r="C10" s="5" t="s">
        <v>361</v>
      </c>
      <c r="D10" s="5" t="s">
        <v>372</v>
      </c>
      <c r="E10" s="5" t="s">
        <v>4</v>
      </c>
      <c r="F10" s="5" t="s">
        <v>166</v>
      </c>
      <c r="G10" s="10" t="s">
        <v>358</v>
      </c>
      <c r="H10" s="5" t="s">
        <v>373</v>
      </c>
      <c r="I10" s="5" t="s">
        <v>374</v>
      </c>
      <c r="J10" s="5" t="s">
        <v>53</v>
      </c>
    </row>
  </sheetData>
  <mergeCells count="2">
    <mergeCell ref="B2:J2"/>
    <mergeCell ref="B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89A5B"/>
  </sheetPr>
  <dimension ref="B2:F7"/>
  <sheetViews>
    <sheetView showGridLines="0" workbookViewId="0"/>
  </sheetViews>
  <sheetFormatPr defaultRowHeight="15"/>
  <cols>
    <col min="1" max="1" width="2.7109375" customWidth="1"/>
    <col min="2" max="2" width="14.7109375" customWidth="1"/>
    <col min="3" max="3" width="50.7109375" customWidth="1"/>
    <col min="4" max="4" width="16.7109375" customWidth="1"/>
    <col min="5" max="5" width="14.7109375" customWidth="1"/>
    <col min="6" max="6" width="30.7109375" customWidth="1"/>
  </cols>
  <sheetData>
    <row r="2" spans="2:6">
      <c r="B2" s="1" t="s">
        <v>375</v>
      </c>
      <c r="C2" s="1"/>
      <c r="D2" s="1"/>
      <c r="E2" s="1"/>
      <c r="F2" s="1"/>
    </row>
    <row r="3" spans="2:6">
      <c r="B3" s="2" t="s">
        <v>376</v>
      </c>
      <c r="C3" s="2"/>
      <c r="D3" s="2"/>
      <c r="E3" s="2"/>
      <c r="F3" s="2"/>
    </row>
    <row r="5" spans="2:6">
      <c r="B5" s="17" t="s">
        <v>377</v>
      </c>
      <c r="C5" s="17" t="s">
        <v>378</v>
      </c>
      <c r="D5" s="17" t="s">
        <v>379</v>
      </c>
      <c r="E5" s="17" t="s">
        <v>380</v>
      </c>
      <c r="F5" s="17" t="s">
        <v>381</v>
      </c>
    </row>
    <row r="6" spans="2:6" ht="32" customHeight="1">
      <c r="B6" s="5" t="s">
        <v>63</v>
      </c>
      <c r="C6" s="5" t="s">
        <v>382</v>
      </c>
      <c r="D6" s="5" t="s">
        <v>383</v>
      </c>
      <c r="E6" s="5" t="s">
        <v>53</v>
      </c>
      <c r="F6" s="5" t="s">
        <v>384</v>
      </c>
    </row>
    <row r="7" spans="2:6" ht="32" customHeight="1">
      <c r="B7" s="5" t="s">
        <v>167</v>
      </c>
      <c r="C7" s="5" t="s">
        <v>385</v>
      </c>
      <c r="D7" s="5" t="s">
        <v>386</v>
      </c>
      <c r="E7" s="5" t="s">
        <v>53</v>
      </c>
      <c r="F7" s="5" t="s">
        <v>387</v>
      </c>
    </row>
  </sheetData>
  <mergeCells count="2"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Master Checklist</vt:lpstr>
      <vt:lpstr>Document Tracker</vt:lpstr>
      <vt:lpstr>Data Room Index</vt:lpstr>
      <vt:lpstr>Missing Items</vt:lpstr>
      <vt:lpstr>Lender Q&amp;A</vt:lpstr>
      <vt:lpstr>Submission Log</vt:lpstr>
      <vt:lpstr>cfg_loanType</vt:lpstr>
    </vt:vector>
  </TitlesOfParts>
  <Company>Valore Registry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 Registry — Lender Checklist</dc:title>
  <dc:subject>CRE Lender Submission Checklist + Tracker</dc:subject>
  <dc:creator>Valore Registry</dc:creator>
  <cp:keywords>lender, checklist, data room, CRE, diligence</cp:keywords>
  <dc:description>Version 1.0 · Sample-filled</dc:description>
  <cp:lastModifiedBy>Valore Registry</cp:lastModifiedBy>
  <dcterms:created xsi:type="dcterms:W3CDTF">2026-05-29T23:31:06Z</dcterms:created>
  <dcterms:modified xsi:type="dcterms:W3CDTF">2026-05-29T23:31:06Z</dcterms:modified>
  <cp:category>CRE Templates</cp:category>
</cp:coreProperties>
</file>